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komunikace" sheetId="2" r:id="rId2"/>
    <sheet name="2 - vedlejsí rozpočtové n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komunikace'!$C$124:$K$408</definedName>
    <definedName name="_xlnm.Print_Area" localSheetId="1">'1 - komunikace'!$C$4:$J$76,'1 - komunikace'!$C$82:$J$106,'1 - komunikace'!$C$112:$K$408</definedName>
    <definedName name="_xlnm.Print_Titles" localSheetId="1">'1 - komunikace'!$124:$124</definedName>
    <definedName name="_xlnm._FilterDatabase" localSheetId="2" hidden="1">'2 - vedlejsí rozpočtové n...'!$C$123:$K$162</definedName>
    <definedName name="_xlnm.Print_Area" localSheetId="2">'2 - vedlejsí rozpočtové n...'!$C$4:$J$76,'2 - vedlejsí rozpočtové n...'!$C$82:$J$105,'2 - vedlejsí rozpočtové n...'!$C$111:$K$162</definedName>
    <definedName name="_xlnm.Print_Titles" localSheetId="2">'2 - vedlejsí rozpočtové n...'!$123:$123</definedName>
    <definedName name="_xlnm.Print_Area" localSheetId="3">'Seznam figur'!$C$4:$G$61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61"/>
  <c r="BH161"/>
  <c r="BG161"/>
  <c r="BF161"/>
  <c r="T161"/>
  <c r="T160"/>
  <c r="R161"/>
  <c r="R160"/>
  <c r="P161"/>
  <c r="P160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R127"/>
  <c r="R126"/>
  <c r="R125"/>
  <c r="P127"/>
  <c r="P126"/>
  <c r="P125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118"/>
  <c r="E7"/>
  <c r="E114"/>
  <c i="2" r="J37"/>
  <c r="J36"/>
  <c i="1" r="AY95"/>
  <c i="2" r="J35"/>
  <c i="1" r="AX95"/>
  <c i="2" r="BI403"/>
  <c r="BH403"/>
  <c r="BG403"/>
  <c r="BF403"/>
  <c r="T403"/>
  <c r="R403"/>
  <c r="P403"/>
  <c r="BI401"/>
  <c r="BH401"/>
  <c r="BG401"/>
  <c r="BF401"/>
  <c r="T401"/>
  <c r="R401"/>
  <c r="P401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T391"/>
  <c r="R392"/>
  <c r="R391"/>
  <c r="P392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9"/>
  <c r="BH299"/>
  <c r="BG299"/>
  <c r="BF299"/>
  <c r="T299"/>
  <c r="R299"/>
  <c r="P299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89"/>
  <c r="E7"/>
  <c r="E115"/>
  <c i="1" r="L90"/>
  <c r="AM90"/>
  <c r="AM89"/>
  <c r="L89"/>
  <c r="AM87"/>
  <c r="L87"/>
  <c r="L85"/>
  <c r="L84"/>
  <c i="3" r="J161"/>
  <c r="J158"/>
  <c r="J155"/>
  <c r="J153"/>
  <c r="J151"/>
  <c r="J148"/>
  <c r="J146"/>
  <c r="J144"/>
  <c r="J142"/>
  <c r="BK140"/>
  <c r="J137"/>
  <c r="J135"/>
  <c r="J133"/>
  <c r="BK130"/>
  <c i="2" r="BK403"/>
  <c r="J401"/>
  <c r="BK392"/>
  <c r="BK383"/>
  <c r="BK371"/>
  <c r="J369"/>
  <c r="J367"/>
  <c r="BK363"/>
  <c r="BK361"/>
  <c r="BK359"/>
  <c r="J357"/>
  <c r="J353"/>
  <c r="BK347"/>
  <c r="BK340"/>
  <c r="BK338"/>
  <c r="J335"/>
  <c r="J323"/>
  <c r="BK317"/>
  <c r="J304"/>
  <c r="BK295"/>
  <c r="BK293"/>
  <c r="BK289"/>
  <c r="J287"/>
  <c r="J285"/>
  <c r="J283"/>
  <c r="J271"/>
  <c r="BK269"/>
  <c r="J267"/>
  <c r="J261"/>
  <c r="J257"/>
  <c r="BK254"/>
  <c r="BK251"/>
  <c r="J245"/>
  <c r="BK242"/>
  <c r="J225"/>
  <c r="J222"/>
  <c r="BK219"/>
  <c r="J219"/>
  <c r="J216"/>
  <c r="J212"/>
  <c r="J209"/>
  <c r="BK205"/>
  <c r="J185"/>
  <c r="J181"/>
  <c r="BK176"/>
  <c r="BK170"/>
  <c r="BK166"/>
  <c r="J147"/>
  <c r="BK141"/>
  <c r="BK138"/>
  <c r="J138"/>
  <c r="J136"/>
  <c r="J134"/>
  <c i="3" r="BK161"/>
  <c r="BK158"/>
  <c r="BK155"/>
  <c r="BK153"/>
  <c r="BK151"/>
  <c r="BK148"/>
  <c r="BK146"/>
  <c r="BK144"/>
  <c r="BK142"/>
  <c r="J140"/>
  <c r="BK137"/>
  <c r="BK135"/>
  <c r="BK133"/>
  <c r="J130"/>
  <c r="BK127"/>
  <c r="J127"/>
  <c i="2" r="J403"/>
  <c r="BK401"/>
  <c r="J397"/>
  <c r="BK395"/>
  <c r="J392"/>
  <c r="BK389"/>
  <c r="J387"/>
  <c r="BK385"/>
  <c r="J381"/>
  <c r="BK379"/>
  <c r="BK377"/>
  <c r="J371"/>
  <c r="BK369"/>
  <c r="BK367"/>
  <c r="J365"/>
  <c r="J351"/>
  <c r="J349"/>
  <c r="BK345"/>
  <c r="BK342"/>
  <c r="J332"/>
  <c r="J329"/>
  <c r="J325"/>
  <c r="BK319"/>
  <c r="J317"/>
  <c r="J315"/>
  <c r="J313"/>
  <c r="BK311"/>
  <c r="BK308"/>
  <c r="BK299"/>
  <c r="BK291"/>
  <c r="J289"/>
  <c r="J279"/>
  <c r="BK277"/>
  <c r="BK275"/>
  <c r="BK264"/>
  <c r="BK257"/>
  <c r="BK234"/>
  <c r="BK231"/>
  <c r="BK203"/>
  <c r="BK199"/>
  <c r="J196"/>
  <c r="J193"/>
  <c r="J189"/>
  <c r="J172"/>
  <c r="J166"/>
  <c r="J154"/>
  <c r="J130"/>
  <c r="BK128"/>
  <c i="1" r="AS94"/>
  <c i="2" r="BK397"/>
  <c r="J385"/>
  <c r="J383"/>
  <c r="BK381"/>
  <c r="J379"/>
  <c r="J377"/>
  <c r="J375"/>
  <c r="J373"/>
  <c r="J361"/>
  <c r="J359"/>
  <c r="BK357"/>
  <c r="J355"/>
  <c r="BK353"/>
  <c r="BK351"/>
  <c r="J345"/>
  <c r="J342"/>
  <c r="J340"/>
  <c r="J338"/>
  <c r="BK335"/>
  <c r="BK332"/>
  <c r="BK329"/>
  <c r="BK325"/>
  <c r="BK323"/>
  <c r="BK321"/>
  <c r="J319"/>
  <c r="BK315"/>
  <c r="BK304"/>
  <c r="BK301"/>
  <c r="J299"/>
  <c r="J293"/>
  <c r="J291"/>
  <c r="BK281"/>
  <c r="J277"/>
  <c r="J275"/>
  <c r="BK273"/>
  <c r="J269"/>
  <c r="BK267"/>
  <c r="BK261"/>
  <c r="J254"/>
  <c r="J251"/>
  <c r="BK245"/>
  <c r="J242"/>
  <c r="BK238"/>
  <c r="J234"/>
  <c r="J231"/>
  <c r="J228"/>
  <c r="BK225"/>
  <c r="BK222"/>
  <c r="J205"/>
  <c r="BK196"/>
  <c r="BK193"/>
  <c r="BK181"/>
  <c r="J176"/>
  <c r="BK172"/>
  <c r="BK162"/>
  <c r="J158"/>
  <c r="J149"/>
  <c r="J144"/>
  <c r="BK136"/>
  <c r="BK132"/>
  <c r="BK130"/>
  <c r="J128"/>
  <c r="J395"/>
  <c r="J389"/>
  <c r="BK387"/>
  <c r="BK375"/>
  <c r="BK373"/>
  <c r="BK365"/>
  <c r="J363"/>
  <c r="BK355"/>
  <c r="BK349"/>
  <c r="J347"/>
  <c r="J321"/>
  <c r="BK313"/>
  <c r="J311"/>
  <c r="J308"/>
  <c r="J301"/>
  <c r="J295"/>
  <c r="BK287"/>
  <c r="BK285"/>
  <c r="BK283"/>
  <c r="J281"/>
  <c r="BK279"/>
  <c r="J273"/>
  <c r="BK271"/>
  <c r="J264"/>
  <c r="J238"/>
  <c r="BK228"/>
  <c r="BK216"/>
  <c r="BK212"/>
  <c r="BK209"/>
  <c r="J203"/>
  <c r="J199"/>
  <c r="BK189"/>
  <c r="BK185"/>
  <c r="J170"/>
  <c r="J162"/>
  <c r="BK158"/>
  <c r="BK154"/>
  <c r="BK149"/>
  <c r="BK147"/>
  <c r="BK144"/>
  <c r="J141"/>
  <c r="BK134"/>
  <c r="J132"/>
  <c l="1" r="P260"/>
  <c r="R127"/>
  <c r="T215"/>
  <c r="R260"/>
  <c r="R344"/>
  <c r="R303"/>
  <c r="BK394"/>
  <c r="J394"/>
  <c r="J105"/>
  <c r="P394"/>
  <c r="T127"/>
  <c r="P215"/>
  <c r="BK260"/>
  <c r="J260"/>
  <c r="J101"/>
  <c r="BK344"/>
  <c r="J344"/>
  <c r="J103"/>
  <c r="P344"/>
  <c r="P303"/>
  <c r="T394"/>
  <c i="3" r="BK139"/>
  <c r="J139"/>
  <c r="J101"/>
  <c r="T139"/>
  <c r="T132"/>
  <c r="T124"/>
  <c r="R150"/>
  <c i="2" r="BK127"/>
  <c r="P127"/>
  <c r="BK215"/>
  <c r="J215"/>
  <c r="J100"/>
  <c r="R215"/>
  <c r="T260"/>
  <c r="T344"/>
  <c r="T303"/>
  <c r="R394"/>
  <c i="3" r="P139"/>
  <c r="P132"/>
  <c r="P124"/>
  <c i="1" r="AU96"/>
  <c i="3" r="R139"/>
  <c r="R132"/>
  <c r="R124"/>
  <c r="BK150"/>
  <c r="J150"/>
  <c r="J102"/>
  <c r="P150"/>
  <c r="T150"/>
  <c i="2" r="E85"/>
  <c r="F91"/>
  <c r="BE128"/>
  <c r="BE130"/>
  <c r="BE136"/>
  <c r="BE162"/>
  <c r="BE166"/>
  <c r="BE170"/>
  <c r="BE193"/>
  <c r="BE203"/>
  <c r="BE231"/>
  <c r="BE238"/>
  <c r="BE242"/>
  <c r="BE245"/>
  <c r="BE257"/>
  <c r="BE267"/>
  <c r="BE273"/>
  <c r="BE289"/>
  <c r="BE291"/>
  <c r="BE317"/>
  <c r="BE319"/>
  <c r="BE325"/>
  <c r="BE332"/>
  <c r="BE335"/>
  <c r="BE351"/>
  <c r="BE359"/>
  <c r="BE369"/>
  <c r="BE379"/>
  <c r="F92"/>
  <c r="J119"/>
  <c r="BE144"/>
  <c r="BE149"/>
  <c r="BE185"/>
  <c r="BE189"/>
  <c r="BE212"/>
  <c r="BE216"/>
  <c r="BE254"/>
  <c r="BE264"/>
  <c r="BE269"/>
  <c r="BE277"/>
  <c r="BE283"/>
  <c r="BE285"/>
  <c r="BE287"/>
  <c r="BE295"/>
  <c r="BE308"/>
  <c r="BE313"/>
  <c r="BE338"/>
  <c r="BE345"/>
  <c r="BE347"/>
  <c r="BE397"/>
  <c r="BE401"/>
  <c r="BK211"/>
  <c r="J211"/>
  <c r="J99"/>
  <c r="J91"/>
  <c r="BE132"/>
  <c r="BE134"/>
  <c r="BE138"/>
  <c r="BE141"/>
  <c r="BE147"/>
  <c r="BE154"/>
  <c r="BE158"/>
  <c r="BE176"/>
  <c r="BE181"/>
  <c r="BE205"/>
  <c r="BE209"/>
  <c r="BE219"/>
  <c r="BE222"/>
  <c r="BE225"/>
  <c r="BE251"/>
  <c r="BE271"/>
  <c r="BE293"/>
  <c r="BE301"/>
  <c r="BE304"/>
  <c r="BE321"/>
  <c r="BE323"/>
  <c r="BE340"/>
  <c r="BE353"/>
  <c r="BE357"/>
  <c r="BE361"/>
  <c r="BE363"/>
  <c r="BE365"/>
  <c r="BE367"/>
  <c r="BE373"/>
  <c r="BE381"/>
  <c r="BE383"/>
  <c r="BE389"/>
  <c r="BE392"/>
  <c r="BE403"/>
  <c r="BK391"/>
  <c r="J391"/>
  <c r="J104"/>
  <c i="3" r="J89"/>
  <c r="J91"/>
  <c r="J92"/>
  <c r="BE130"/>
  <c r="BE133"/>
  <c r="BE137"/>
  <c r="BE140"/>
  <c r="BE144"/>
  <c r="BE146"/>
  <c r="BE151"/>
  <c r="BE153"/>
  <c r="BE158"/>
  <c r="BE161"/>
  <c r="BK126"/>
  <c r="J126"/>
  <c r="J98"/>
  <c i="2" r="J92"/>
  <c r="BE172"/>
  <c r="BE196"/>
  <c r="BE199"/>
  <c r="BE228"/>
  <c r="BE234"/>
  <c r="BE261"/>
  <c r="BE275"/>
  <c r="BE279"/>
  <c r="BE281"/>
  <c r="BE299"/>
  <c r="BE311"/>
  <c r="BE315"/>
  <c r="BE329"/>
  <c r="BE342"/>
  <c r="BE349"/>
  <c r="BE355"/>
  <c r="BE371"/>
  <c r="BE375"/>
  <c r="BE377"/>
  <c r="BE385"/>
  <c r="BE387"/>
  <c r="BE395"/>
  <c i="3" r="E85"/>
  <c r="F91"/>
  <c r="F92"/>
  <c r="BE127"/>
  <c r="BE135"/>
  <c r="BE142"/>
  <c r="BE148"/>
  <c r="BE155"/>
  <c r="BK129"/>
  <c r="J129"/>
  <c r="J99"/>
  <c r="BK132"/>
  <c r="J132"/>
  <c r="J100"/>
  <c r="BK157"/>
  <c r="J157"/>
  <c r="J103"/>
  <c r="BK160"/>
  <c r="J160"/>
  <c r="J104"/>
  <c i="2" r="F37"/>
  <c i="1" r="BD95"/>
  <c i="3" r="F36"/>
  <c i="1" r="BC96"/>
  <c i="2" r="J34"/>
  <c i="1" r="AW95"/>
  <c i="3" r="F37"/>
  <c i="1" r="BD96"/>
  <c i="2" r="F34"/>
  <c i="1" r="BA95"/>
  <c i="3" r="J34"/>
  <c i="1" r="AW96"/>
  <c i="3" r="F34"/>
  <c i="1" r="BA96"/>
  <c i="3" r="F35"/>
  <c i="1" r="BB96"/>
  <c i="2" r="F36"/>
  <c i="1" r="BC95"/>
  <c i="2" r="F35"/>
  <c i="1" r="BB95"/>
  <c i="2" l="1" r="P126"/>
  <c r="P125"/>
  <c i="1" r="AU95"/>
  <c i="2" r="T126"/>
  <c r="T125"/>
  <c r="R126"/>
  <c r="R125"/>
  <c r="BK303"/>
  <c r="J303"/>
  <c r="J102"/>
  <c r="J127"/>
  <c r="J98"/>
  <c i="3" r="BK125"/>
  <c r="BK124"/>
  <c r="J124"/>
  <c i="1" r="AU94"/>
  <c r="BD94"/>
  <c r="W33"/>
  <c r="BB94"/>
  <c r="AX94"/>
  <c r="BC94"/>
  <c r="W32"/>
  <c r="BA94"/>
  <c r="W30"/>
  <c i="3" r="F33"/>
  <c i="1" r="AZ96"/>
  <c i="2" r="F33"/>
  <c i="1" r="AZ95"/>
  <c i="3" r="J30"/>
  <c i="1" r="AG96"/>
  <c i="2" r="J33"/>
  <c i="1" r="AV95"/>
  <c r="AT95"/>
  <c i="3" r="J33"/>
  <c i="1" r="AV96"/>
  <c r="AT96"/>
  <c i="3" l="1" r="J39"/>
  <c i="2" r="BK126"/>
  <c r="BK125"/>
  <c r="J125"/>
  <c i="3" r="J96"/>
  <c r="J125"/>
  <c r="J97"/>
  <c i="1" r="AN96"/>
  <c r="AZ94"/>
  <c r="W29"/>
  <c r="W31"/>
  <c i="2" r="J30"/>
  <c i="1" r="AG95"/>
  <c r="AN95"/>
  <c r="AY94"/>
  <c r="AW94"/>
  <c r="AK30"/>
  <c i="2" l="1" r="J39"/>
  <c r="J96"/>
  <c r="J126"/>
  <c r="J97"/>
  <c i="1" r="AG94"/>
  <c r="AV94"/>
  <c r="AK29"/>
  <c l="1" r="AT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<sst xmlns="http://schemas.openxmlformats.org/spreadsheetml/2006/main">
  <si>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</si>
  <si>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</si>
  <si>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</si>
  <si>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</si>
  <si>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</si>
  <si>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{95506be7-73c1-4829-8aa2-d52499fa1ccb}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</si>
  <si>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</si>
  <si>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</si>
  <si>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</si>
  <si>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</si>
  <si>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</si>
  <si>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</si>
  <si>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</si>
  <si>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</si>
  <si>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</si>
  <si>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</si>
  <si>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</si>
  <si>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Dobříš Horymírova</t>
  </si>
  <si>
    <t>KSO:</t>
  </si>
  <si>
    <t>CC-CZ:</t>
  </si>
  <si>
    <t>Místo:</t>
  </si>
  <si>
    <t xml:space="preserve"> </t>
  </si>
  <si>
    <t>Datum:</t>
  </si>
  <si>
    <t>24. 4. 2020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</si>
  <si>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</si>
  <si>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</si>
  <si>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</si>
  <si>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</si>
  <si>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</si>
  <si>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</si>
  <si>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</si>
  <si>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</si>
  <si>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</si>
  <si>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</si>
  <si>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</si>
  <si>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</si>
  <si>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</si>
  <si>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</si>
  <si>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</si>
  <si>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</si>
  <si>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</si>
  <si>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</si>
  <si>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</si>
  <si>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</si>
  <si>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</si>
  <si>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</si>
  <si>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</si>
  <si>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</si>
  <si>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</si>
  <si>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</si>
  <si>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</si>
  <si>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</si>
  <si>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</si>
  <si>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</si>
  <si>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</si>
  <si>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</si>
  <si>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</si>
  <si>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</si>
  <si>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</si>
  <si>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</si>
  <si>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</si>
  <si>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</si>
  <si>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</si>
  <si>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</si>
  <si>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</si>
  <si>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</si>
  <si>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</si>
  <si>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</si>
  <si>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</si>
  <si>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</si>
  <si>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</si>
  <si>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</si>
  <si>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</si>
  <si>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</si>
  <si>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</si>
  <si>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</si>
  <si>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</si>
  <si>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</si>
  <si>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</si>
  <si>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</t>
  </si>
  <si>
    <t>STA</t>
  </si>
  <si>
    <t>{4ea8d13b-0333-4037-9282-1436b429e6e1}</t>
  </si>
  <si>
    <t>2</t>
  </si>
  <si>
    <t>vedlejsí rozpočtové náklady</t>
  </si>
  <si>
    <t>{8454ccf5-0be5-404b-b47d-fed765ec67f4}</t>
  </si>
  <si>
    <t>asf</t>
  </si>
  <si>
    <t>asfaltová vozovka</t>
  </si>
  <si>
    <t>m2</t>
  </si>
  <si>
    <t>479</t>
  </si>
  <si>
    <t>chod</t>
  </si>
  <si>
    <t>dlžaba chodníků a zpev. ploch</t>
  </si>
  <si>
    <t>29,4</t>
  </si>
  <si>
    <t>KRYCÍ LIST SOUPISU PRACÍ</t>
  </si>
  <si>
    <t>vjaP</t>
  </si>
  <si>
    <t>plocha vjezdů a parkovacích pruhů</t>
  </si>
  <si>
    <t>254,1</t>
  </si>
  <si>
    <t>roury</t>
  </si>
  <si>
    <t>potrubí přípojek vpustí</t>
  </si>
  <si>
    <t>m</t>
  </si>
  <si>
    <t>24,84</t>
  </si>
  <si>
    <t>zel</t>
  </si>
  <si>
    <t>plocha zelených pásů"</t>
  </si>
  <si>
    <t>568</t>
  </si>
  <si>
    <t>Objekt:</t>
  </si>
  <si>
    <t>1 - komunikace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</si>
  <si>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</si>
  <si>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</si>
  <si>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</si>
  <si>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</si>
  <si>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</si>
  <si>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</si>
  <si>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</si>
  <si>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</si>
  <si>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</si>
  <si>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</si>
  <si>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</si>
  <si>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21-M - Elektromontáže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</si>
  <si>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</si>
  <si>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</si>
  <si>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</si>
  <si>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</si>
  <si>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</si>
  <si>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</si>
  <si>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</si>
  <si>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</si>
  <si>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</si>
  <si>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</si>
  <si>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</si>
  <si>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</si>
  <si>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</si>
  <si>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</si>
  <si>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</si>
  <si>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</si>
  <si>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</si>
  <si>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</si>
  <si>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</si>
  <si>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</si>
  <si>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</si>
  <si>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</si>
  <si>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4</t>
  </si>
  <si>
    <t>2079815853</t>
  </si>
  <si>
    <t>PP</t>
  </si>
  <si>
    <t>Odstranění křovin a stromů s odstraněním kořenů strojně průměru kmene do 100 mm v rovině nebo ve svahu sklonu terénu do 1:5, při celkové ploše do 100 m2</t>
  </si>
  <si>
    <t>162301501</t>
  </si>
  <si>
    <t>Vodorovné přemístění křovin do 5 km D kmene do 100 mm</t>
  </si>
  <si>
    <t>1815875105</t>
  </si>
  <si>
    <t>Vodorovné přemístění smýcených křovin do průměru kmene 100 mm na vzdálenost do 5 000 m</t>
  </si>
  <si>
    <t>3</t>
  </si>
  <si>
    <t>111209111</t>
  </si>
  <si>
    <t>Spálení proutí a klestu</t>
  </si>
  <si>
    <t>1128056198</t>
  </si>
  <si>
    <t xml:space="preserve">Spálení proutí, klestu z prořezávek a odstraněných křovin  pro jakoukoliv dřevinu</t>
  </si>
  <si>
    <t>111301111</t>
  </si>
  <si>
    <t>Sejmutí drnu tl do 100 mm s přemístěním do 50 m nebo naložením na dopravní prostředek</t>
  </si>
  <si>
    <t>365504359</t>
  </si>
  <si>
    <t>Sejmutí drnu tl. do 100 mm, v jakékoliv ploše</t>
  </si>
  <si>
    <t>5</t>
  </si>
  <si>
    <t>162502111</t>
  </si>
  <si>
    <t>Vodorovné přemístění drnu bez naložení se složením do 3000 m</t>
  </si>
  <si>
    <t>2092018688</t>
  </si>
  <si>
    <t xml:space="preserve">Vodorovné přemístění drnu na suchu  na vzdálenost přes 2000 do 3000 m</t>
  </si>
  <si>
    <t>6</t>
  </si>
  <si>
    <t>113107222</t>
  </si>
  <si>
    <t>Odstranění podkladu z kameniva drceného tl 200 mm strojně pl přes 200 m2</t>
  </si>
  <si>
    <t>-1386202038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</si>
  <si>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</si>
  <si>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VV</t>
  </si>
  <si>
    <t>"stávající komunikace a vjezdy" 576+318</t>
  </si>
  <si>
    <t>7</t>
  </si>
  <si>
    <t>113107241</t>
  </si>
  <si>
    <t>Odstranění podkladu pl přes 200 m2 živičných tl 50 mm</t>
  </si>
  <si>
    <t>37269596</t>
  </si>
  <si>
    <t>Odstranění podkladů nebo krytů s přemístěním hmot na skládku na vzdálenost do 20 m nebo s naložením na dopravní prostředek v ploše jednotlivě přes 200 m2 živičných, o tl. vrstvy do 50 mm</t>
  </si>
  <si>
    <t>8</t>
  </si>
  <si>
    <t>113202111</t>
  </si>
  <si>
    <t>Vytrhání obrub krajníků obrubníků stojatých</t>
  </si>
  <si>
    <t>-1846787235</t>
  </si>
  <si>
    <t>Vytrhání obrub s vybouráním lože, s přemístěním hmot na skládku na vzdálenost do 3 m nebo s naložením na dopravní prostředek z krajníků nebo obrubníků stojatých</t>
  </si>
  <si>
    <t>"stávající obrubníky"230</t>
  </si>
  <si>
    <t>9</t>
  </si>
  <si>
    <t>979024443</t>
  </si>
  <si>
    <t>Očištění vybouraných obrubníků a krajníků silničních</t>
  </si>
  <si>
    <t>-90578795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</si>
  <si>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</si>
  <si>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10</t>
  </si>
  <si>
    <t>122151104</t>
  </si>
  <si>
    <t>Odkopávky a prokopávky nezapažené v hornině třídy těžitelnosti I, skupiny 1 a 2 objem do 500 m3 strojně</t>
  </si>
  <si>
    <t>m3</t>
  </si>
  <si>
    <t>128517809</t>
  </si>
  <si>
    <t>Odkopávky a prokopávky nezapažené strojně v hornině třídy těžitelnosti I skupiny 1 a 2 přes 100 do 500 m3</t>
  </si>
  <si>
    <t>"prohloubení pro konstrukci vozovky "asf*(0,41-0,25)</t>
  </si>
  <si>
    <t>"prohloubení pro konstrukci vjezdů"vjaP*(0,41-0,25)</t>
  </si>
  <si>
    <t>Součet</t>
  </si>
  <si>
    <t>11</t>
  </si>
  <si>
    <t>181951102</t>
  </si>
  <si>
    <t>Úprava pláně v hornině tř. 1 až 4 se zhutněním</t>
  </si>
  <si>
    <t>-1691929350</t>
  </si>
  <si>
    <t>Úprava pláně vyrovnáním výškových rozdílů v hornině tř. 1 až 4 se zhutněním</t>
  </si>
  <si>
    <t>asf+chod+vjaP</t>
  </si>
  <si>
    <t>12</t>
  </si>
  <si>
    <t>132351103</t>
  </si>
  <si>
    <t xml:space="preserve">Hloubení rýh nezapažených  š do 800 mm v hornině třídy těžitelnosti II, skupiny 4 objem do 100 m3 strojně</t>
  </si>
  <si>
    <t>707244242</t>
  </si>
  <si>
    <t>Hloubení nezapažených rýh šířky do 800 mm strojně s urovnáním dna do předepsaného profilu a spádu v hornině třídy těžitelnosti II skupiny 4 přes 50 do 100 m3</t>
  </si>
  <si>
    <t>"trativod" 150*0,4*0,4</t>
  </si>
  <si>
    <t>"přípojky vpustí" (10+7+2+2+2)*0,6*1,8</t>
  </si>
  <si>
    <t>13</t>
  </si>
  <si>
    <t>162751117</t>
  </si>
  <si>
    <t>Vodorovné přemístění do 10000 m výkopku/sypaniny z horniny třídy těžitelnosti I, skupiny 1 až 3</t>
  </si>
  <si>
    <t>1170281210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</si>
  <si>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</si>
  <si>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"výkop - zásyp"48,84+117,296-16,055</t>
  </si>
  <si>
    <t>14</t>
  </si>
  <si>
    <t>162751119</t>
  </si>
  <si>
    <t>Příplatek k vodorovnému přemístění výkopku/sypaniny z horniny třídy těžitelnosti I, skupiny 1 až 3 ZKD 1000 m přes 10000 m</t>
  </si>
  <si>
    <t>1187800947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</si>
  <si>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</si>
  <si>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150,081</t>
  </si>
  <si>
    <t>150,081*3 'Přepočtené koeficientem množství</t>
  </si>
  <si>
    <t>171201201</t>
  </si>
  <si>
    <t>Uložení sypaniny na skládky</t>
  </si>
  <si>
    <t>-287606709</t>
  </si>
  <si>
    <t>16</t>
  </si>
  <si>
    <t>171201211</t>
  </si>
  <si>
    <t>Poplatek za uložení odpadu ze sypaniny na skládce (skládkovné)</t>
  </si>
  <si>
    <t>t</t>
  </si>
  <si>
    <t>-1611068210</t>
  </si>
  <si>
    <t>Uložení sypaniny poplatek za uložení sypaniny na skládce ( skládkovné )</t>
  </si>
  <si>
    <t>150,081*1,8</t>
  </si>
  <si>
    <t>17</t>
  </si>
  <si>
    <t>174101101</t>
  </si>
  <si>
    <t>Zásyp jam, šachet rýh nebo kolem objektů sypaninou se zhutněním</t>
  </si>
  <si>
    <t>-403706530</t>
  </si>
  <si>
    <t>Zásyp sypaninou z jakékoliv horniny s uložením výkopku ve vrstvách se zhutněním jam, šachet, rýh nebo kolem objektů v těchto vykopávkách</t>
  </si>
  <si>
    <t>"odpočet lože a obsyp" (1,49+6,707)*-1</t>
  </si>
  <si>
    <t>18</t>
  </si>
  <si>
    <t>175151101</t>
  </si>
  <si>
    <t>Obsypání potrubí strojně sypaninou bez prohození, uloženou do 3 m</t>
  </si>
  <si>
    <t>-1029018287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</si>
  <si>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</si>
  <si>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roury*0,6*0,45</t>
  </si>
  <si>
    <t>19</t>
  </si>
  <si>
    <t>M</t>
  </si>
  <si>
    <t>583313450</t>
  </si>
  <si>
    <t>kamenivo těžené drobné frakce 0-4</t>
  </si>
  <si>
    <t>-335254505</t>
  </si>
  <si>
    <t xml:space="preserve">kamenivo přírodní těžené pro stavební účely  PTK  (drobné, hrubé, štěrkopísky) kamenivo těžené drobné D&lt;=2 mm (ČSN EN 13043 ) D&lt;=4 mm (ČSN EN 12620, ČSN EN 13139 ) d=0 mm, D&lt;=6,3 mm (ČSN EN 13242) frakce  0-4  tříděná</t>
  </si>
  <si>
    <t>6,707*1,9</t>
  </si>
  <si>
    <t>20</t>
  </si>
  <si>
    <t>181301101</t>
  </si>
  <si>
    <t>Rozprostření a urovnání ornice , tl. vrstvy do 100 mm včetně pořízení ornice</t>
  </si>
  <si>
    <t>1147852093</t>
  </si>
  <si>
    <t>Rozprostření a urovnání ornice v rovině nebo ve svahu sklonu do 1:5 při souvislé ploše do 500 m2, tl. vrstvy do 100 mm</t>
  </si>
  <si>
    <t>"levá strana" 37+57+68+44+14+31</t>
  </si>
  <si>
    <t>"pravá strana" 18+99+90+14+44+16+36</t>
  </si>
  <si>
    <t>181411121</t>
  </si>
  <si>
    <t>Založení lučního trávníku výsevem plochy do 1000 m2 v rovině a ve svahu do 1:5</t>
  </si>
  <si>
    <t>-1662575410</t>
  </si>
  <si>
    <t>Založení trávníku na půdě předem připravené plochy do 1000 m2 výsevem včetně utažení lučního v rovině nebo na svahu do 1:5</t>
  </si>
  <si>
    <t>22</t>
  </si>
  <si>
    <t>005724720</t>
  </si>
  <si>
    <t>Osiva pícnin směsi travní balení obvykle 25 kg technická - rovinná (10 kg)</t>
  </si>
  <si>
    <t>kg</t>
  </si>
  <si>
    <t>1963530381</t>
  </si>
  <si>
    <t>zel*0,015</t>
  </si>
  <si>
    <t>23</t>
  </si>
  <si>
    <t>185804312</t>
  </si>
  <si>
    <t>Zalití rostlin vodou plocha přes 20 m2</t>
  </si>
  <si>
    <t>1691000945</t>
  </si>
  <si>
    <t>Zalití rostlin vodou plochy záhonů jednotlivě přes 20 m2</t>
  </si>
  <si>
    <t>zel*0,01</t>
  </si>
  <si>
    <t>24</t>
  </si>
  <si>
    <t>185804319</t>
  </si>
  <si>
    <t>Příplatek k zalití rostlin za zálivku do nádob</t>
  </si>
  <si>
    <t>1314357272</t>
  </si>
  <si>
    <t>Zalití rostlin vodou Příplatek k cenám za zálivku nádob, nebo zvýšených záhonů do 100 m2 jednotlivě</t>
  </si>
  <si>
    <t>25</t>
  </si>
  <si>
    <t>111151112</t>
  </si>
  <si>
    <t>Pokosení trávníku parterového plochy do 1000 m2 s odvozem do 20 km ve svahu do 1:2</t>
  </si>
  <si>
    <t>-1416640708</t>
  </si>
  <si>
    <t>Pokosení trávníku při souvislé ploše do 1000 m2 parterového na svahu přes 1:5 do 1:2</t>
  </si>
  <si>
    <t>26</t>
  </si>
  <si>
    <t>212752101</t>
  </si>
  <si>
    <t>Trativod z drenážních trubek korugovaných PE-HD SN 4 perforace 360° včetně lože otevřený výkop DN 100 pro liniové stavby</t>
  </si>
  <si>
    <t>143641100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</si>
  <si>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</si>
  <si>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Vodorovné konstrukce</t>
  </si>
  <si>
    <t>27</t>
  </si>
  <si>
    <t>451541111</t>
  </si>
  <si>
    <t>Lože pod potrubí, stoky a drobné objekty v otevřeném výkopu ze štěrkodrtě 0-63 mm</t>
  </si>
  <si>
    <t>-1700076355</t>
  </si>
  <si>
    <t>roury*0,6*0,1</t>
  </si>
  <si>
    <t>Komunikace</t>
  </si>
  <si>
    <t>28</t>
  </si>
  <si>
    <t>564851111</t>
  </si>
  <si>
    <t>Podklad ze štěrkodrtě ŠD 0/32 tl 150 mm</t>
  </si>
  <si>
    <t>618123505</t>
  </si>
  <si>
    <t>Podklad ze štěrkodrti ŠD s rozprostřením a zhutněním, po zhutnění tl. 150 mm</t>
  </si>
  <si>
    <t>29</t>
  </si>
  <si>
    <t>564851111a</t>
  </si>
  <si>
    <t>Podklad ze štěrkodrtě ŠD 0/63 tl 150 mm</t>
  </si>
  <si>
    <t>-681655634</t>
  </si>
  <si>
    <t>asf+vjaP</t>
  </si>
  <si>
    <t>30</t>
  </si>
  <si>
    <t>565155121</t>
  </si>
  <si>
    <t>Asfaltový beton vrstva podkladní ACP 16 (obalované kamenivo OKS) tl 70 mm š přes 3 m</t>
  </si>
  <si>
    <t>1661749721</t>
  </si>
  <si>
    <t>Asfaltový beton vrstva podkladní ACP 16 (obalované kamenivo střednězrnné - OKS) s rozprostřením a zhutněním v pruhu šířky přes 3 m, po zhutnění tl. 70 mm</t>
  </si>
  <si>
    <t>"nová vozovka"451+28</t>
  </si>
  <si>
    <t>31</t>
  </si>
  <si>
    <t>573111111</t>
  </si>
  <si>
    <t>Postřik živičný infiltrační s posypem z asfaltu množství 0,60 kg/m2</t>
  </si>
  <si>
    <t>-1345532178</t>
  </si>
  <si>
    <t>32</t>
  </si>
  <si>
    <t>573211111</t>
  </si>
  <si>
    <t>Postřik živičný spojovací bez posypu kamenivem z asfaltu silničního, v množství od 0,50 do 0,70 kg/m2</t>
  </si>
  <si>
    <t>-1380090848</t>
  </si>
  <si>
    <t>33</t>
  </si>
  <si>
    <t>577134121</t>
  </si>
  <si>
    <t>Asfaltový beton vrstva obrusná ACO 11 (ABS) tř. I tl 40 mm š přes 3 m z nemodifikovaného asfaltu</t>
  </si>
  <si>
    <t>-725461608</t>
  </si>
  <si>
    <t>Asfaltový beton vrstva obrusná ACO 11 (ABS) s rozprostřením a se zhutněním z nemodifikovaného asfaltu v pruhu šířky přes 3 m tř. I, po zhutnění tl. 40 mm</t>
  </si>
  <si>
    <t>34</t>
  </si>
  <si>
    <t>596211110</t>
  </si>
  <si>
    <t>Kladení zámkové dlažby komunikací pro pěší tl 60 mm skupiny A pl do 50 m2</t>
  </si>
  <si>
    <t>1522306391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</si>
  <si>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</si>
  <si>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"chodník" 7+9+0,9</t>
  </si>
  <si>
    <t>"plochy vyznačené v situaci šedě" 5+3+4,5</t>
  </si>
  <si>
    <t>35</t>
  </si>
  <si>
    <t>592451220</t>
  </si>
  <si>
    <t>dlažba zámková PROMENÁDA 20x10x6 cm barevná</t>
  </si>
  <si>
    <t>392204058</t>
  </si>
  <si>
    <t>dlažba skladebná betonová hladká 20x10x8 cm barevná</t>
  </si>
  <si>
    <t>chod*1,03</t>
  </si>
  <si>
    <t>"odpočet sign. dlažby" (1,1+0,9)*1,03*-1</t>
  </si>
  <si>
    <t>36</t>
  </si>
  <si>
    <t>592451190</t>
  </si>
  <si>
    <t>dlažba zámková PROMENÁDA slepecká 20x10x6 cm barevná</t>
  </si>
  <si>
    <t>-1933400071</t>
  </si>
  <si>
    <t>"sign. dlažba" (1,1+0,9)*1,03</t>
  </si>
  <si>
    <t>37</t>
  </si>
  <si>
    <t>596211212</t>
  </si>
  <si>
    <t>Kladení zámkové dlažby komunikací pro pěší tl 80 mm skupiny A pl do 300 m2</t>
  </si>
  <si>
    <t>-407525738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</si>
  <si>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</si>
  <si>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"vjezdy vlevo" 11,6+15,8+18,5+14+9+12,7+11,8</t>
  </si>
  <si>
    <t>"vejzdy vpravo" 18,6+17,4+15+14,5+22,8</t>
  </si>
  <si>
    <t>"parkovací pruhy vlevo" 14+22,2+23,5</t>
  </si>
  <si>
    <t>"parkovací pruhy vpravo" 12,7</t>
  </si>
  <si>
    <t>38</t>
  </si>
  <si>
    <t>592451230</t>
  </si>
  <si>
    <t>dlažba zámková PROMENÁDA 20x10x8 cm barevná</t>
  </si>
  <si>
    <t>-1572505727</t>
  </si>
  <si>
    <t>vjaP*1,03</t>
  </si>
  <si>
    <t>39</t>
  </si>
  <si>
    <t>596811220</t>
  </si>
  <si>
    <t>Kladení betonové dlažby komunikací pro pěší do lože z kameniva vel do 0,25 m2 plochy do 50 m2</t>
  </si>
  <si>
    <t>1620449540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</si>
  <si>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</si>
  <si>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"okapový chodník" (10+18+8)*0,5</t>
  </si>
  <si>
    <t>40</t>
  </si>
  <si>
    <t>59246003</t>
  </si>
  <si>
    <t>dlažba plošná betonová terasová hladká 500x500x50mm</t>
  </si>
  <si>
    <t>291494956</t>
  </si>
  <si>
    <t>18*1,03</t>
  </si>
  <si>
    <t>Trubní vedení</t>
  </si>
  <si>
    <t>41</t>
  </si>
  <si>
    <t>871313121</t>
  </si>
  <si>
    <t>Montáž kanalizačního potrubí z PVC těsněné gumovým kroužkem otevřený výkop sklon do 20 % DN 160</t>
  </si>
  <si>
    <t>1296470278</t>
  </si>
  <si>
    <t>Montáž kanalizačního potrubí z plastů z tvrdého PVC těsněných gumovým kroužkem v otevřeném výkopu ve sklonu do 20 % DN 160</t>
  </si>
  <si>
    <t>42</t>
  </si>
  <si>
    <t>286114600</t>
  </si>
  <si>
    <t>trubka kanalizace plastová KGEM-160x1000 mm SN8</t>
  </si>
  <si>
    <t>kus</t>
  </si>
  <si>
    <t>-315125920</t>
  </si>
  <si>
    <t>trubka kanalizační plastová PVC KG DN 160x1000 mm SN 8</t>
  </si>
  <si>
    <t>roury*1,01</t>
  </si>
  <si>
    <t>43</t>
  </si>
  <si>
    <t>877313123</t>
  </si>
  <si>
    <t>Montáž tvarovek jednoosých na potrubí z trub z PVC těsněných kroužkem otevřený výkop DN 150</t>
  </si>
  <si>
    <t>-221477783</t>
  </si>
  <si>
    <t>44</t>
  </si>
  <si>
    <t>286 inf.06</t>
  </si>
  <si>
    <t>potrubí kanaliz koleno 45° PVC SN-8 DN-150</t>
  </si>
  <si>
    <t>943156711</t>
  </si>
  <si>
    <t>potrubí kanaliz koleno 45° PVC SN-12 DN-150</t>
  </si>
  <si>
    <t>45</t>
  </si>
  <si>
    <t>895941111</t>
  </si>
  <si>
    <t>Zřízení vpusti kanalizační uliční z betonových dílců typ UV-50 normální</t>
  </si>
  <si>
    <t>1222198966</t>
  </si>
  <si>
    <t>46</t>
  </si>
  <si>
    <t>592238200</t>
  </si>
  <si>
    <t xml:space="preserve">Prefabrikáty pro uliční vpusti betonové a železobetonové TBV-Q 500/290 K /skruž/   29 x 50 x 5</t>
  </si>
  <si>
    <t>-1940010917</t>
  </si>
  <si>
    <t>47</t>
  </si>
  <si>
    <t>592238210</t>
  </si>
  <si>
    <t>Prefabrikáty pro uliční vpusti betonové a železobetonové TBV-Q 660/180 /prstenec/ 18 x 66 x 10</t>
  </si>
  <si>
    <t>-1974466247</t>
  </si>
  <si>
    <t>48</t>
  </si>
  <si>
    <t>592238220</t>
  </si>
  <si>
    <t xml:space="preserve">Prefabrikáty pro uliční vpusti betonové a železobetonové TBV-Q 500/626 VD /dno/   62,6 x 49,5 x 5</t>
  </si>
  <si>
    <t>1607690848</t>
  </si>
  <si>
    <t>49</t>
  </si>
  <si>
    <t>592238240</t>
  </si>
  <si>
    <t>Prefabrikáty pro uliční vpusti betonové a železobetonové TBV-Q 500/590/200 V /skruž/ 59 x 50 x 5</t>
  </si>
  <si>
    <t>1531977488</t>
  </si>
  <si>
    <t>50</t>
  </si>
  <si>
    <t>592238250</t>
  </si>
  <si>
    <t xml:space="preserve">Prefabrikáty pro uliční vpusti betonové a železobetonové TBV-Q 500/290 /skruž/           29 x 50 x 5</t>
  </si>
  <si>
    <t>519587709</t>
  </si>
  <si>
    <t>51</t>
  </si>
  <si>
    <t>592238740</t>
  </si>
  <si>
    <t>koš pozink. C3 DIN 4052, vysoký, pro rám vpusti</t>
  </si>
  <si>
    <t>-1870474900</t>
  </si>
  <si>
    <t>Prefabrikáty pro uliční vpusti dílce betonové pro uliční vpusti vpusť dešťová uliční s rámem koš pozink. C3 DIN 4052, vysoký, rám 500/300</t>
  </si>
  <si>
    <t>52</t>
  </si>
  <si>
    <t>899202211</t>
  </si>
  <si>
    <t>Demontáž mříží litinových včetně rámů,a vybourání vpusti</t>
  </si>
  <si>
    <t>1636439601</t>
  </si>
  <si>
    <t>Demontáž mříží litinových včetně rámů, hmotnosti jednotlivě přes 50 do 100 Kg</t>
  </si>
  <si>
    <t>53</t>
  </si>
  <si>
    <t>899203111</t>
  </si>
  <si>
    <t>Osazení mříží litinových včetně rámů a košů na bahno hmotnosti jednotlivě přes 100 do 150 kg</t>
  </si>
  <si>
    <t>-402553518</t>
  </si>
  <si>
    <t>54</t>
  </si>
  <si>
    <t>592238780</t>
  </si>
  <si>
    <t>mříž M1 D400 DIN 19583-13, 500/500 mm</t>
  </si>
  <si>
    <t>2066077929</t>
  </si>
  <si>
    <t>mříž vtoková pro uliční vpusti 500/500 mm</t>
  </si>
  <si>
    <t>55</t>
  </si>
  <si>
    <t>899231111</t>
  </si>
  <si>
    <t>Výšková úprava uličního vstupu nebo vpusti do 200 mm zvýšením mříže</t>
  </si>
  <si>
    <t>1372619501</t>
  </si>
  <si>
    <t>56</t>
  </si>
  <si>
    <t>899431111</t>
  </si>
  <si>
    <t>Výšková úprava uličního vstupu nebo vpusti do 200 mm zvýšením krycího hrnce, šoupěte nebo hydrantu</t>
  </si>
  <si>
    <t>786927573</t>
  </si>
  <si>
    <t>Výšková úprava uličního vstupu nebo vpusti do 200 mm zvýšením krycího hrnce, šoupěte nebo hydrantu bez úpravy armatur</t>
  </si>
  <si>
    <t>57</t>
  </si>
  <si>
    <t>935932112</t>
  </si>
  <si>
    <t>Osazení odvodňovacího plastového žlabu s krycím roštem šířky přes 200 mm</t>
  </si>
  <si>
    <t>-678951231</t>
  </si>
  <si>
    <t>Osazení odvodňovacího žlabu plastového s krycím roštem šířky přes 200 mm</t>
  </si>
  <si>
    <t>3+2,7</t>
  </si>
  <si>
    <t>58</t>
  </si>
  <si>
    <t>R 150</t>
  </si>
  <si>
    <t xml:space="preserve">odvodňovací žlab  s litinovou mříží pojezdový včetně vpusti</t>
  </si>
  <si>
    <t>1203077621</t>
  </si>
  <si>
    <t>59</t>
  </si>
  <si>
    <t>R 17</t>
  </si>
  <si>
    <t>napojení potrubí do stávajícího potrubí sedl. tvarovkou</t>
  </si>
  <si>
    <t>-1559006169</t>
  </si>
  <si>
    <t>napojení potrubí do stávající šachty</t>
  </si>
  <si>
    <t>Ostatní konstrukce a práce, bourání</t>
  </si>
  <si>
    <t>60</t>
  </si>
  <si>
    <t>919735113</t>
  </si>
  <si>
    <t>Řezání stávajícího živičného krytu hl do 150 mm</t>
  </si>
  <si>
    <t>-1081482744</t>
  </si>
  <si>
    <t>Řezání stávajícího živičného krytu nebo podkladu hloubky přes 100 do 150 mm</t>
  </si>
  <si>
    <t>"napojení na stáv. asfalt" 17+3*5</t>
  </si>
  <si>
    <t>61</t>
  </si>
  <si>
    <t>599142111</t>
  </si>
  <si>
    <t>Úprava zálivky dilatačních nebo pracovních spár v cementobetonovém krytu hl do 40 mm š do 40 mm</t>
  </si>
  <si>
    <t>994386819</t>
  </si>
  <si>
    <t>62</t>
  </si>
  <si>
    <t>966006132</t>
  </si>
  <si>
    <t>Odstranění značek dopravních nebo orientačních se sloupky s betonovými patkami</t>
  </si>
  <si>
    <t>-1981979324</t>
  </si>
  <si>
    <t>Odstranění dopravních nebo orientačních značek se sloupkem s uložením hmot na vzdálenost do 20 m nebo s naložením na dopravní prostředek, se zásypem jam a jeho zhutněním s betonovou patkou</t>
  </si>
  <si>
    <t>63</t>
  </si>
  <si>
    <t>914111111</t>
  </si>
  <si>
    <t>Montáž svislé dopravní značky do velikosti 1 m2 objímkami na sloupek nebo konzolu</t>
  </si>
  <si>
    <t>-1584196441</t>
  </si>
  <si>
    <t xml:space="preserve">Montáž svislé dopravní značky základní  velikosti do 1 m2 objímkami na sloupky nebo konzoly</t>
  </si>
  <si>
    <t>64</t>
  </si>
  <si>
    <t>404442310</t>
  </si>
  <si>
    <t>značka svislá reflexní AL- NK 500 x 500 mm</t>
  </si>
  <si>
    <t>-305872533</t>
  </si>
  <si>
    <t xml:space="preserve">Výrobky a zabezpečovací prvky pro zařízení silniční značky dopravní svislé FeZn  plech FeZn AL     plech Al NK, 3M   povrchová úprava reflexní fólií tř.1 čtvercové značky P2, P3, P8, IP1-7,IP10,E1,E2,E6,E9,E10,E12,IJ4 500 x 500 mm AL- NK reflexní tř.1</t>
  </si>
  <si>
    <t>65</t>
  </si>
  <si>
    <t>404452560</t>
  </si>
  <si>
    <t>upínací svorka na sloupek US 60</t>
  </si>
  <si>
    <t>1532890542</t>
  </si>
  <si>
    <t>upínací svorka na sloupek D 60 mm</t>
  </si>
  <si>
    <t>66</t>
  </si>
  <si>
    <t>404452530</t>
  </si>
  <si>
    <t>víčko plastové na sloupek 60</t>
  </si>
  <si>
    <t>-615456393</t>
  </si>
  <si>
    <t>67</t>
  </si>
  <si>
    <t>914511112</t>
  </si>
  <si>
    <t>Montáž sloupku dopravních značek délky do 3,5 m s betonovým základem a patkou</t>
  </si>
  <si>
    <t>-355227799</t>
  </si>
  <si>
    <t>Montáž sloupku dopravních značek délky do 3,5 m do hliníkové patky</t>
  </si>
  <si>
    <t>68</t>
  </si>
  <si>
    <t>404452300</t>
  </si>
  <si>
    <t>sloupek Zn 70 - 350</t>
  </si>
  <si>
    <t>1037921448</t>
  </si>
  <si>
    <t>výrobky a tabule orientační pro návěstí a zabezpečovací zařízení silniční značky dopravní svislé sloupky Zn 70 - 350</t>
  </si>
  <si>
    <t>69</t>
  </si>
  <si>
    <t>916131113</t>
  </si>
  <si>
    <t>Osazení silničního obrubníku betonového ležatého s boční opěrou do lože z betonu prostého</t>
  </si>
  <si>
    <t>911881851</t>
  </si>
  <si>
    <t>Osazení silničního obrubníku betonového se zřízením lože, s vyplněním a zatřením spár cementovou maltou ležatého s boční opěrou z betonu prostého tř. C 12/15, do lože z betonu prostého téže značky</t>
  </si>
  <si>
    <t>130</t>
  </si>
  <si>
    <t>70</t>
  </si>
  <si>
    <t>592174680</t>
  </si>
  <si>
    <t>obrubník betonový silniční nájezdový Standard 100x15x15 cm</t>
  </si>
  <si>
    <t>400037210</t>
  </si>
  <si>
    <t>130*1,01</t>
  </si>
  <si>
    <t>71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</si>
  <si>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</si>
  <si>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</si>
  <si>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-46607646</t>
  </si>
  <si>
    <t>270</t>
  </si>
  <si>
    <t>72</t>
  </si>
  <si>
    <t>592174530</t>
  </si>
  <si>
    <t>obrubník betonový chodníkový ABO 010-19 100x15x25 cm, přímý</t>
  </si>
  <si>
    <t>-1648335733</t>
  </si>
  <si>
    <t>obrubník betonový chodníkový přímý 100x15x25 cm</t>
  </si>
  <si>
    <t>(270-4)*1,01</t>
  </si>
  <si>
    <t>73</t>
  </si>
  <si>
    <t>592174690</t>
  </si>
  <si>
    <t>obrubník betonový silniční přechodový L + P Standard 100x15x15-25 cm</t>
  </si>
  <si>
    <t>-1905732767</t>
  </si>
  <si>
    <t>74</t>
  </si>
  <si>
    <t>916331112</t>
  </si>
  <si>
    <t>Osazení zahradního obrubníku betonového do lože z betonu s boční opěrou</t>
  </si>
  <si>
    <t>-623266245</t>
  </si>
  <si>
    <t>75</t>
  </si>
  <si>
    <t>592172120</t>
  </si>
  <si>
    <t>obrubník betonový zahradní ABO 020-19 šedý 100 x 5 x 20 cm</t>
  </si>
  <si>
    <t>1788474071</t>
  </si>
  <si>
    <t xml:space="preserve">Obrubníky betonové a železobetonové obrubníky zahradní Granitoid ABO 020-19  šedá        100 x 5 x 20</t>
  </si>
  <si>
    <t>21-M</t>
  </si>
  <si>
    <t>Elektromontáže</t>
  </si>
  <si>
    <t>76</t>
  </si>
  <si>
    <t>460010024</t>
  </si>
  <si>
    <t>Vytyčení trati vedení kabelového podzemního v zástavbě</t>
  </si>
  <si>
    <t>km</t>
  </si>
  <si>
    <t>1146210394</t>
  </si>
  <si>
    <t>77</t>
  </si>
  <si>
    <t>460080013</t>
  </si>
  <si>
    <t>Základové konstrukce z monolitického betonu tř - (zn.II) bez bednění</t>
  </si>
  <si>
    <t>1404900103</t>
  </si>
  <si>
    <t>78</t>
  </si>
  <si>
    <t>460421101</t>
  </si>
  <si>
    <t>Lože kabelů z písku nebo štěrkopísku tl 10 cm nad kabel, bez zakrytí, šířky lože do 65 cm</t>
  </si>
  <si>
    <t>-278487973</t>
  </si>
  <si>
    <t>79</t>
  </si>
  <si>
    <t>Pol27</t>
  </si>
  <si>
    <t>25 Výkop drážky 35x80 cm pro kabel</t>
  </si>
  <si>
    <t>-32262354</t>
  </si>
  <si>
    <t>80</t>
  </si>
  <si>
    <t>Pol29</t>
  </si>
  <si>
    <t>27 Výkop jámy pro stožár 50x50x80 cm</t>
  </si>
  <si>
    <t>ks</t>
  </si>
  <si>
    <t>-657302314</t>
  </si>
  <si>
    <t>81</t>
  </si>
  <si>
    <t>Pol31</t>
  </si>
  <si>
    <t>29 Zahrnutí drážky vč. hutnění</t>
  </si>
  <si>
    <t>-246615764</t>
  </si>
  <si>
    <t>82</t>
  </si>
  <si>
    <t>Pol37</t>
  </si>
  <si>
    <t>35 Výchozí revize</t>
  </si>
  <si>
    <t>808398718</t>
  </si>
  <si>
    <t>83</t>
  </si>
  <si>
    <t>Pol1</t>
  </si>
  <si>
    <t>1 Kabel AYKY 4x16 mm2</t>
  </si>
  <si>
    <t>203117609</t>
  </si>
  <si>
    <t>84</t>
  </si>
  <si>
    <t>Pol4</t>
  </si>
  <si>
    <t>4 Chránička KOPOFLEX 63</t>
  </si>
  <si>
    <t>-528298565</t>
  </si>
  <si>
    <t>85</t>
  </si>
  <si>
    <t>Pol6</t>
  </si>
  <si>
    <t>6 Folie výstražná červená š. 17,5 cm</t>
  </si>
  <si>
    <t>-1126067246</t>
  </si>
  <si>
    <t>86</t>
  </si>
  <si>
    <t>Pol12</t>
  </si>
  <si>
    <t>12 svorka na uzemění</t>
  </si>
  <si>
    <t>-499885833</t>
  </si>
  <si>
    <t>87</t>
  </si>
  <si>
    <t>Pol14</t>
  </si>
  <si>
    <t>14 Směs betonová tř. 01</t>
  </si>
  <si>
    <t>-451629619</t>
  </si>
  <si>
    <t>88</t>
  </si>
  <si>
    <t>Pol18</t>
  </si>
  <si>
    <t>18 Drát FeZn 10 mm</t>
  </si>
  <si>
    <t>-549209505</t>
  </si>
  <si>
    <t>89</t>
  </si>
  <si>
    <t>Pol24</t>
  </si>
  <si>
    <t>MONTÁŽ 65% Z CENY MATERIÁLU</t>
  </si>
  <si>
    <t>-1689174753</t>
  </si>
  <si>
    <t>90</t>
  </si>
  <si>
    <t>Pol8</t>
  </si>
  <si>
    <t>8 Zdroj výbojkový SHC 70W</t>
  </si>
  <si>
    <t>2052045428</t>
  </si>
  <si>
    <t>91</t>
  </si>
  <si>
    <t>Pol10</t>
  </si>
  <si>
    <t>10 Stožár ocelový bezpaticový KL 6,0/60</t>
  </si>
  <si>
    <t>-2040013084</t>
  </si>
  <si>
    <t>92</t>
  </si>
  <si>
    <t>Pol13</t>
  </si>
  <si>
    <t>13 Svorkovnice stožárová SV 9.10.5</t>
  </si>
  <si>
    <t>48703551</t>
  </si>
  <si>
    <t>93</t>
  </si>
  <si>
    <t>Pol16</t>
  </si>
  <si>
    <t>16 Trubka kameninová (plastová) 700/150 mm</t>
  </si>
  <si>
    <t>-1286984107</t>
  </si>
  <si>
    <t>94</t>
  </si>
  <si>
    <t>Pol17</t>
  </si>
  <si>
    <t>17 Plech ocelový 250x250x5 mm</t>
  </si>
  <si>
    <t>1063698748</t>
  </si>
  <si>
    <t>95</t>
  </si>
  <si>
    <t>Pol21</t>
  </si>
  <si>
    <t>21 trubka ochranná panc 29</t>
  </si>
  <si>
    <t>-645557758</t>
  </si>
  <si>
    <t>96</t>
  </si>
  <si>
    <t>343xxxxx1</t>
  </si>
  <si>
    <t>výstražná folie PVC červená, š 250</t>
  </si>
  <si>
    <t>851532899</t>
  </si>
  <si>
    <t>97</t>
  </si>
  <si>
    <t>999999999</t>
  </si>
  <si>
    <t>Demontáž stávajícíh svítidel s uložením dle požadavku investora</t>
  </si>
  <si>
    <t>-1778848955</t>
  </si>
  <si>
    <t>98</t>
  </si>
  <si>
    <t>999999999.1</t>
  </si>
  <si>
    <t>Demontáž stávajícíh stožárových pouzder</t>
  </si>
  <si>
    <t>856787792</t>
  </si>
  <si>
    <t>99</t>
  </si>
  <si>
    <t>Přesun hmot</t>
  </si>
  <si>
    <t>998225111</t>
  </si>
  <si>
    <t>Přesun hmot pro pozemní komunikace s krytem z kamene, monolitickým betonovým nebo živičným</t>
  </si>
  <si>
    <t>1657955703</t>
  </si>
  <si>
    <t>Přesun hmot pro komunikace s krytem z kameniva, monolitickým betonovým nebo živičným dopravní vzdálenost do 200 m jakékoliv délky objektu</t>
  </si>
  <si>
    <t>997</t>
  </si>
  <si>
    <t>Přesun sutě</t>
  </si>
  <si>
    <t>100</t>
  </si>
  <si>
    <t>997006512</t>
  </si>
  <si>
    <t>Vodorovná doprava suti na skládku s naložením na dopravní prostředek a složením přes 100 m do 1 km</t>
  </si>
  <si>
    <t>-512338458</t>
  </si>
  <si>
    <t>101</t>
  </si>
  <si>
    <t>997006519</t>
  </si>
  <si>
    <t>Vodorovná doprava suti na skládku s naložením na dopravní prostředek a složením Příplatek k ceně za každý další i započatý 1 km</t>
  </si>
  <si>
    <t>1674641474</t>
  </si>
  <si>
    <t>394,022</t>
  </si>
  <si>
    <t>394,022*5 'Přepočtené koeficientem množství</t>
  </si>
  <si>
    <t>102</t>
  </si>
  <si>
    <t>997221845</t>
  </si>
  <si>
    <t>Poplatek za uložení stavebního odpadu na skládce (skládkovné) z asfaltových povrchů</t>
  </si>
  <si>
    <t>-510378436</t>
  </si>
  <si>
    <t>103</t>
  </si>
  <si>
    <t>997221855</t>
  </si>
  <si>
    <t>Poplatek za uložení odpadu z kameniva na skládce (skládkovné)</t>
  </si>
  <si>
    <t>-210219822</t>
  </si>
  <si>
    <t>Poplatek za uložení stavebního odpadu na skládce (skládkovné) z kameniva</t>
  </si>
  <si>
    <t>"odpočet asfalt. odpadu"-87,612</t>
  </si>
  <si>
    <t xml:space="preserve">"odpočet hmotnosti vytrhaných obrub, které se uloží na depo investora"      -47,15</t>
  </si>
  <si>
    <t>2 - vedlejsí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</si>
  <si>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</si>
  <si>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</si>
  <si>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</si>
  <si>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</si>
  <si>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</si>
  <si>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</si>
  <si>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90007.R</t>
  </si>
  <si>
    <t>Ochrana stávajících sítí po dobu provádění stavebních prací</t>
  </si>
  <si>
    <t>soubor</t>
  </si>
  <si>
    <t>-2119328866</t>
  </si>
  <si>
    <t>OST</t>
  </si>
  <si>
    <t>Ostatní</t>
  </si>
  <si>
    <t>O001</t>
  </si>
  <si>
    <t>Vytýčení stávajících sítí před zahájením zemních prací</t>
  </si>
  <si>
    <t>1873572714</t>
  </si>
  <si>
    <t>VRN</t>
  </si>
  <si>
    <t>Vedlejší rozpočtové náklady</t>
  </si>
  <si>
    <t>01115</t>
  </si>
  <si>
    <t>pasportizace okolních objektů</t>
  </si>
  <si>
    <t>kpl</t>
  </si>
  <si>
    <t>1024</t>
  </si>
  <si>
    <t>-1722600143</t>
  </si>
  <si>
    <t>032002000</t>
  </si>
  <si>
    <t>Zařízeníí staveniště</t>
  </si>
  <si>
    <t>…</t>
  </si>
  <si>
    <t>-778360367</t>
  </si>
  <si>
    <t>Hlavní tituly průvodních činností a nákladů zařízení staveniště vybavení staveniště</t>
  </si>
  <si>
    <t>034503000</t>
  </si>
  <si>
    <t>Informační tabule na staveništi</t>
  </si>
  <si>
    <t>2039550402</t>
  </si>
  <si>
    <t>Zařízení staveniště zabezpečení staveniště informační tabule</t>
  </si>
  <si>
    <t>VRN1</t>
  </si>
  <si>
    <t>Průzkumné, geodetické a projektové práce</t>
  </si>
  <si>
    <t>011314000</t>
  </si>
  <si>
    <t>Archeologický dohled</t>
  </si>
  <si>
    <t>1966391966</t>
  </si>
  <si>
    <t>Průzkumné, geodetické a projektové práce průzkumné práce archeologická činnost archeologický dohled</t>
  </si>
  <si>
    <t>012103000</t>
  </si>
  <si>
    <t>Geodetické práce před výstavbou</t>
  </si>
  <si>
    <t>1449546300</t>
  </si>
  <si>
    <t>Průzkumné, geodetické a projektové práce geodetické práce před výstavbou</t>
  </si>
  <si>
    <t>012203000</t>
  </si>
  <si>
    <t>Geodetické práce při provádění stavby</t>
  </si>
  <si>
    <t>1139787134</t>
  </si>
  <si>
    <t>Průzkumné, geodetické a projektové práce geodetické práce při provádění stavby</t>
  </si>
  <si>
    <t>012303000</t>
  </si>
  <si>
    <t>Geodetické práce po výstavbě</t>
  </si>
  <si>
    <t>-2003654859</t>
  </si>
  <si>
    <t>Průzkumné, geodetické a projektové práce geodetické práce po výstavbě</t>
  </si>
  <si>
    <t>013254000</t>
  </si>
  <si>
    <t>Dokumentace skutečného provedení stavby</t>
  </si>
  <si>
    <t>1793511209</t>
  </si>
  <si>
    <t>Průzkumné, geodetické a projektové práce projektové práce dokumentace stavby (výkresová a textová) skutečného provedení stavby</t>
  </si>
  <si>
    <t>VRN4</t>
  </si>
  <si>
    <t>Inženýrská činnost</t>
  </si>
  <si>
    <t>042503000</t>
  </si>
  <si>
    <t>Plán BOZP na staveništi</t>
  </si>
  <si>
    <t>231234502</t>
  </si>
  <si>
    <t>Inženýrská činnost posudky plán BOZP na staveništi</t>
  </si>
  <si>
    <t>043002000.1</t>
  </si>
  <si>
    <t>zátěžová zkouška</t>
  </si>
  <si>
    <t>763960179</t>
  </si>
  <si>
    <t>Hlavní tituly průvodních činností a nákladů inženýrská činnost zkoušky a ostatní měření</t>
  </si>
  <si>
    <t>043194000</t>
  </si>
  <si>
    <t>Ostatní zkoušky</t>
  </si>
  <si>
    <t>-5237191</t>
  </si>
  <si>
    <t>Inženýrská činnost zkoušky a ostatní měření zkoušky ostatní zkoušky</t>
  </si>
  <si>
    <t>VRN6</t>
  </si>
  <si>
    <t>Územní vlivy</t>
  </si>
  <si>
    <t>065002000.1</t>
  </si>
  <si>
    <t>Mimostaveništní doprava materiálů</t>
  </si>
  <si>
    <t>1335162337</t>
  </si>
  <si>
    <t>Hlavní tituly průvodních činností a nákladů územní vlivy mimostaveništní doprava materiálů a výrobků</t>
  </si>
  <si>
    <t>VRN7</t>
  </si>
  <si>
    <t>Provozní vlivy</t>
  </si>
  <si>
    <t>071103000</t>
  </si>
  <si>
    <t>DIR a dopravní značení při výstavbě</t>
  </si>
  <si>
    <t>813151536</t>
  </si>
  <si>
    <t>Provozní vlivy provoz investora, třetích osob provoz investora</t>
  </si>
  <si>
    <t>SEZNAM FIGUR</t>
  </si>
  <si>
    <t>Výměra</t>
  </si>
  <si>
    <t xml:space="preserve"> 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</si>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</sst>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192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Dobříš Horymírova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24. 4. 2020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komunikace'!J30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'1 - komunikace'!P125</f>
        <v>0</v>
      </c>
      <c r="AV95" s="127">
        <f>'1 - komunikace'!J33</f>
        <v>0</v>
      </c>
      <c r="AW95" s="127">
        <f>'1 - komunikace'!J34</f>
        <v>0</v>
      </c>
      <c r="AX95" s="127">
        <f>'1 - komunikace'!J35</f>
        <v>0</v>
      </c>
      <c r="AY95" s="127">
        <f>'1 - komunikace'!J36</f>
        <v>0</v>
      </c>
      <c r="AZ95" s="127">
        <f>'1 - komunikace'!F33</f>
        <v>0</v>
      </c>
      <c r="BA95" s="127">
        <f>'1 - komunikace'!F34</f>
        <v>0</v>
      </c>
      <c r="BB95" s="127">
        <f>'1 - komunikace'!F35</f>
        <v>0</v>
      </c>
      <c r="BC95" s="127">
        <f>'1 - komunikace'!F36</f>
        <v>0</v>
      </c>
      <c r="BD95" s="129">
        <f>'1 - komunikace'!F37</f>
        <v>0</v>
      </c>
      <c r="BE95" s="7"/>
      <c r="BT95" s="130" t="s">
        <v>78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7" customFormat="1" ht="16.5" customHeight="1">
      <c r="A96" s="118" t="s">
        <v>77</v>
      </c>
      <c r="B96" s="119"/>
      <c r="C96" s="120"/>
      <c r="D96" s="121" t="s">
        <v>82</v>
      </c>
      <c r="E96" s="121"/>
      <c r="F96" s="121"/>
      <c r="G96" s="121"/>
      <c r="H96" s="121"/>
      <c r="I96" s="122"/>
      <c r="J96" s="121" t="s">
        <v>83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'2 - vedlejsí rozpočtové n...'!J30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31">
        <v>0</v>
      </c>
      <c r="AT96" s="132">
        <f>ROUND(SUM(AV96:AW96),2)</f>
        <v>0</v>
      </c>
      <c r="AU96" s="133">
        <f>'2 - vedlejsí rozpočtové n...'!P124</f>
        <v>0</v>
      </c>
      <c r="AV96" s="132">
        <f>'2 - vedlejsí rozpočtové n...'!J33</f>
        <v>0</v>
      </c>
      <c r="AW96" s="132">
        <f>'2 - vedlejsí rozpočtové n...'!J34</f>
        <v>0</v>
      </c>
      <c r="AX96" s="132">
        <f>'2 - vedlejsí rozpočtové n...'!J35</f>
        <v>0</v>
      </c>
      <c r="AY96" s="132">
        <f>'2 - vedlejsí rozpočtové n...'!J36</f>
        <v>0</v>
      </c>
      <c r="AZ96" s="132">
        <f>'2 - vedlejsí rozpočtové n...'!F33</f>
        <v>0</v>
      </c>
      <c r="BA96" s="132">
        <f>'2 - vedlejsí rozpočtové n...'!F34</f>
        <v>0</v>
      </c>
      <c r="BB96" s="132">
        <f>'2 - vedlejsí rozpočtové n...'!F35</f>
        <v>0</v>
      </c>
      <c r="BC96" s="132">
        <f>'2 - vedlejsí rozpočtové n...'!F36</f>
        <v>0</v>
      </c>
      <c r="BD96" s="134">
        <f>'2 - vedlejsí rozpočtové n...'!F37</f>
        <v>0</v>
      </c>
      <c r="BE96" s="7"/>
      <c r="BT96" s="130" t="s">
        <v>78</v>
      </c>
      <c r="BV96" s="130" t="s">
        <v>75</v>
      </c>
      <c r="BW96" s="130" t="s">
        <v>84</v>
      </c>
      <c r="BX96" s="130" t="s">
        <v>5</v>
      </c>
      <c r="CL96" s="130" t="s">
        <v>1</v>
      </c>
      <c r="CM96" s="130" t="s">
        <v>82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l7nsz/AwO7901vPfOkxrsI45eHds5FmJgbBccmOiyiGykNICSsTUN3wP9u+oMvE3JkhdxmkSS1QVaxF233ydCw==" hashValue="B2rM5nolj5qM89BnTp8urzsl6FK/XQ5b/C6e5KPPPriIjWrkK2s2S4+UKOBzImi5MF49k/S/KRBYOfN+r+WKw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komunikace'!C2" display="/"/>
    <hyperlink ref="A96" location="'2 - vedlejsí rozpočtové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81</v>
      </c>
      <c r="AZ2" s="136" t="s">
        <v>85</v>
      </c>
      <c r="BA2" s="136" t="s">
        <v>86</v>
      </c>
      <c r="BB2" s="136" t="s">
        <v>87</v>
      </c>
      <c r="BC2" s="136" t="s">
        <v>88</v>
      </c>
      <c r="BD2" s="136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82</v>
      </c>
      <c r="AZ3" s="136" t="s">
        <v>89</v>
      </c>
      <c r="BA3" s="136" t="s">
        <v>90</v>
      </c>
      <c r="BB3" s="136" t="s">
        <v>87</v>
      </c>
      <c r="BC3" s="136" t="s">
        <v>91</v>
      </c>
      <c r="BD3" s="136" t="s">
        <v>82</v>
      </c>
    </row>
    <row r="4" s="1" customFormat="1" ht="24.96" customHeight="1">
      <c r="B4" s="19"/>
      <c r="D4" s="140" t="s">
        <v>92</v>
      </c>
      <c r="I4" s="135"/>
      <c r="L4" s="19"/>
      <c r="M4" s="141" t="s">
        <v>10</v>
      </c>
      <c r="AT4" s="16" t="s">
        <v>4</v>
      </c>
      <c r="AZ4" s="136" t="s">
        <v>93</v>
      </c>
      <c r="BA4" s="136" t="s">
        <v>94</v>
      </c>
      <c r="BB4" s="136" t="s">
        <v>87</v>
      </c>
      <c r="BC4" s="136" t="s">
        <v>95</v>
      </c>
      <c r="BD4" s="136" t="s">
        <v>82</v>
      </c>
    </row>
    <row r="5" s="1" customFormat="1" ht="6.96" customHeight="1">
      <c r="B5" s="19"/>
      <c r="I5" s="135"/>
      <c r="L5" s="19"/>
      <c r="AZ5" s="136" t="s">
        <v>96</v>
      </c>
      <c r="BA5" s="136" t="s">
        <v>97</v>
      </c>
      <c r="BB5" s="136" t="s">
        <v>98</v>
      </c>
      <c r="BC5" s="136" t="s">
        <v>99</v>
      </c>
      <c r="BD5" s="136" t="s">
        <v>82</v>
      </c>
    </row>
    <row r="6" s="1" customFormat="1" ht="12" customHeight="1">
      <c r="B6" s="19"/>
      <c r="D6" s="142" t="s">
        <v>16</v>
      </c>
      <c r="I6" s="135"/>
      <c r="L6" s="19"/>
      <c r="AZ6" s="136" t="s">
        <v>100</v>
      </c>
      <c r="BA6" s="136" t="s">
        <v>101</v>
      </c>
      <c r="BB6" s="136" t="s">
        <v>87</v>
      </c>
      <c r="BC6" s="136" t="s">
        <v>102</v>
      </c>
      <c r="BD6" s="136" t="s">
        <v>82</v>
      </c>
    </row>
    <row r="7" s="1" customFormat="1" ht="16.5" customHeight="1">
      <c r="B7" s="19"/>
      <c r="E7" s="143" t="str">
        <f>'Rekapitulace stavby'!K6</f>
        <v>Dobříš Horymírova</v>
      </c>
      <c r="F7" s="142"/>
      <c r="G7" s="142"/>
      <c r="H7" s="142"/>
      <c r="I7" s="135"/>
      <c r="L7" s="19"/>
    </row>
    <row r="8" s="2" customFormat="1" ht="12" customHeight="1">
      <c r="A8" s="37"/>
      <c r="B8" s="43"/>
      <c r="C8" s="37"/>
      <c r="D8" s="142" t="s">
        <v>103</v>
      </c>
      <c r="E8" s="37"/>
      <c r="F8" s="37"/>
      <c r="G8" s="37"/>
      <c r="H8" s="37"/>
      <c r="I8" s="144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104</v>
      </c>
      <c r="F9" s="37"/>
      <c r="G9" s="37"/>
      <c r="H9" s="37"/>
      <c r="I9" s="144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18</v>
      </c>
      <c r="E11" s="37"/>
      <c r="F11" s="146" t="s">
        <v>1</v>
      </c>
      <c r="G11" s="37"/>
      <c r="H11" s="37"/>
      <c r="I11" s="147" t="s">
        <v>19</v>
      </c>
      <c r="J11" s="146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20</v>
      </c>
      <c r="E12" s="37"/>
      <c r="F12" s="146" t="s">
        <v>21</v>
      </c>
      <c r="G12" s="37"/>
      <c r="H12" s="37"/>
      <c r="I12" s="147" t="s">
        <v>22</v>
      </c>
      <c r="J12" s="148" t="str">
        <f>'Rekapitulace stavby'!AN8</f>
        <v>24. 4. 2020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24</v>
      </c>
      <c r="E14" s="37"/>
      <c r="F14" s="37"/>
      <c r="G14" s="37"/>
      <c r="H14" s="37"/>
      <c r="I14" s="147" t="s">
        <v>25</v>
      </c>
      <c r="J14" s="146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tr">
        <f>IF('Rekapitulace stavby'!E11="","",'Rekapitulace stavby'!E11)</f>
        <v xml:space="preserve"> </v>
      </c>
      <c r="F15" s="37"/>
      <c r="G15" s="37"/>
      <c r="H15" s="37"/>
      <c r="I15" s="147" t="s">
        <v>26</v>
      </c>
      <c r="J15" s="146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27</v>
      </c>
      <c r="E17" s="37"/>
      <c r="F17" s="37"/>
      <c r="G17" s="37"/>
      <c r="H17" s="37"/>
      <c r="I17" s="147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29</v>
      </c>
      <c r="E20" s="37"/>
      <c r="F20" s="37"/>
      <c r="G20" s="37"/>
      <c r="H20" s="37"/>
      <c r="I20" s="147" t="s">
        <v>25</v>
      </c>
      <c r="J20" s="146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tr">
        <f>IF('Rekapitulace stavby'!E17="","",'Rekapitulace stavby'!E17)</f>
        <v xml:space="preserve"> </v>
      </c>
      <c r="F21" s="37"/>
      <c r="G21" s="37"/>
      <c r="H21" s="37"/>
      <c r="I21" s="147" t="s">
        <v>26</v>
      </c>
      <c r="J21" s="146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31</v>
      </c>
      <c r="E23" s="37"/>
      <c r="F23" s="37"/>
      <c r="G23" s="37"/>
      <c r="H23" s="37"/>
      <c r="I23" s="147" t="s">
        <v>25</v>
      </c>
      <c r="J23" s="146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tr">
        <f>IF('Rekapitulace stavby'!E20="","",'Rekapitulace stavby'!E20)</f>
        <v xml:space="preserve"> </v>
      </c>
      <c r="F24" s="37"/>
      <c r="G24" s="37"/>
      <c r="H24" s="37"/>
      <c r="I24" s="147" t="s">
        <v>26</v>
      </c>
      <c r="J24" s="146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32</v>
      </c>
      <c r="E26" s="37"/>
      <c r="F26" s="37"/>
      <c r="G26" s="37"/>
      <c r="H26" s="37"/>
      <c r="I26" s="144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4"/>
      <c r="E29" s="154"/>
      <c r="F29" s="154"/>
      <c r="G29" s="154"/>
      <c r="H29" s="154"/>
      <c r="I29" s="155"/>
      <c r="J29" s="154"/>
      <c r="K29" s="15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6" t="s">
        <v>33</v>
      </c>
      <c r="E30" s="37"/>
      <c r="F30" s="37"/>
      <c r="G30" s="37"/>
      <c r="H30" s="37"/>
      <c r="I30" s="144"/>
      <c r="J30" s="157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4"/>
      <c r="E31" s="154"/>
      <c r="F31" s="154"/>
      <c r="G31" s="154"/>
      <c r="H31" s="154"/>
      <c r="I31" s="155"/>
      <c r="J31" s="154"/>
      <c r="K31" s="15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8" t="s">
        <v>35</v>
      </c>
      <c r="G32" s="37"/>
      <c r="H32" s="37"/>
      <c r="I32" s="159" t="s">
        <v>34</v>
      </c>
      <c r="J32" s="158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0" t="s">
        <v>37</v>
      </c>
      <c r="E33" s="142" t="s">
        <v>38</v>
      </c>
      <c r="F33" s="161">
        <f>ROUND((SUM(BE125:BE408)),  2)</f>
        <v>0</v>
      </c>
      <c r="G33" s="37"/>
      <c r="H33" s="37"/>
      <c r="I33" s="162">
        <v>0.20999999999999999</v>
      </c>
      <c r="J33" s="161">
        <f>ROUND(((SUM(BE125:BE408))*I33),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2" t="s">
        <v>39</v>
      </c>
      <c r="F34" s="161">
        <f>ROUND((SUM(BF125:BF408)),  2)</f>
        <v>0</v>
      </c>
      <c r="G34" s="37"/>
      <c r="H34" s="37"/>
      <c r="I34" s="162">
        <v>0.14999999999999999</v>
      </c>
      <c r="J34" s="161">
        <f>ROUND(((SUM(BF125:BF408))*I34),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2" t="s">
        <v>40</v>
      </c>
      <c r="F35" s="161">
        <f>ROUND((SUM(BG125:BG408)),  2)</f>
        <v>0</v>
      </c>
      <c r="G35" s="37"/>
      <c r="H35" s="37"/>
      <c r="I35" s="162">
        <v>0.20999999999999999</v>
      </c>
      <c r="J35" s="16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41</v>
      </c>
      <c r="F36" s="161">
        <f>ROUND((SUM(BH125:BH408)),  2)</f>
        <v>0</v>
      </c>
      <c r="G36" s="37"/>
      <c r="H36" s="37"/>
      <c r="I36" s="162">
        <v>0.14999999999999999</v>
      </c>
      <c r="J36" s="16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42</v>
      </c>
      <c r="F37" s="161">
        <f>ROUND((SUM(BI125:BI408)),  2)</f>
        <v>0</v>
      </c>
      <c r="G37" s="37"/>
      <c r="H37" s="37"/>
      <c r="I37" s="162">
        <v>0</v>
      </c>
      <c r="J37" s="16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4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4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144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4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7" t="str">
        <f>E7</f>
        <v>Dobříš Horymírova</v>
      </c>
      <c r="F85" s="31"/>
      <c r="G85" s="31"/>
      <c r="H85" s="31"/>
      <c r="I85" s="144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144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komunikace</v>
      </c>
      <c r="F87" s="39"/>
      <c r="G87" s="39"/>
      <c r="H87" s="39"/>
      <c r="I87" s="144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7" t="s">
        <v>22</v>
      </c>
      <c r="J89" s="78" t="str">
        <f>IF(J12="","",J12)</f>
        <v>24. 4. 2020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7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7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8" t="s">
        <v>106</v>
      </c>
      <c r="D94" s="189"/>
      <c r="E94" s="189"/>
      <c r="F94" s="189"/>
      <c r="G94" s="189"/>
      <c r="H94" s="189"/>
      <c r="I94" s="190"/>
      <c r="J94" s="191" t="s">
        <v>107</v>
      </c>
      <c r="K94" s="18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2" t="s">
        <v>108</v>
      </c>
      <c r="D96" s="39"/>
      <c r="E96" s="39"/>
      <c r="F96" s="39"/>
      <c r="G96" s="39"/>
      <c r="H96" s="39"/>
      <c r="I96" s="144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93"/>
      <c r="C97" s="194"/>
      <c r="D97" s="195" t="s">
        <v>110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111</v>
      </c>
      <c r="E98" s="203"/>
      <c r="F98" s="203"/>
      <c r="G98" s="203"/>
      <c r="H98" s="203"/>
      <c r="I98" s="204"/>
      <c r="J98" s="205">
        <f>J127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112</v>
      </c>
      <c r="E99" s="203"/>
      <c r="F99" s="203"/>
      <c r="G99" s="203"/>
      <c r="H99" s="203"/>
      <c r="I99" s="204"/>
      <c r="J99" s="205">
        <f>J211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113</v>
      </c>
      <c r="E100" s="203"/>
      <c r="F100" s="203"/>
      <c r="G100" s="203"/>
      <c r="H100" s="203"/>
      <c r="I100" s="204"/>
      <c r="J100" s="205">
        <f>J215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114</v>
      </c>
      <c r="E101" s="203"/>
      <c r="F101" s="203"/>
      <c r="G101" s="203"/>
      <c r="H101" s="203"/>
      <c r="I101" s="204"/>
      <c r="J101" s="205">
        <f>J260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115</v>
      </c>
      <c r="E102" s="203"/>
      <c r="F102" s="203"/>
      <c r="G102" s="203"/>
      <c r="H102" s="203"/>
      <c r="I102" s="204"/>
      <c r="J102" s="205">
        <f>J303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200"/>
      <c r="C103" s="201"/>
      <c r="D103" s="202" t="s">
        <v>116</v>
      </c>
      <c r="E103" s="203"/>
      <c r="F103" s="203"/>
      <c r="G103" s="203"/>
      <c r="H103" s="203"/>
      <c r="I103" s="204"/>
      <c r="J103" s="205">
        <f>J344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200"/>
      <c r="C104" s="201"/>
      <c r="D104" s="202" t="s">
        <v>117</v>
      </c>
      <c r="E104" s="203"/>
      <c r="F104" s="203"/>
      <c r="G104" s="203"/>
      <c r="H104" s="203"/>
      <c r="I104" s="204"/>
      <c r="J104" s="205">
        <f>J391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118</v>
      </c>
      <c r="E105" s="203"/>
      <c r="F105" s="203"/>
      <c r="G105" s="203"/>
      <c r="H105" s="203"/>
      <c r="I105" s="204"/>
      <c r="J105" s="205">
        <f>J394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144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183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186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144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144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144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7" t="str">
        <f>E7</f>
        <v>Dobříš Horymírova</v>
      </c>
      <c r="F115" s="31"/>
      <c r="G115" s="31"/>
      <c r="H115" s="31"/>
      <c r="I115" s="144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144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1 - komunikace</v>
      </c>
      <c r="F117" s="39"/>
      <c r="G117" s="39"/>
      <c r="H117" s="39"/>
      <c r="I117" s="144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44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 xml:space="preserve"> </v>
      </c>
      <c r="G119" s="39"/>
      <c r="H119" s="39"/>
      <c r="I119" s="147" t="s">
        <v>22</v>
      </c>
      <c r="J119" s="78" t="str">
        <f>IF(J12="","",J12)</f>
        <v>24. 4. 2020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144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 xml:space="preserve"> </v>
      </c>
      <c r="G121" s="39"/>
      <c r="H121" s="39"/>
      <c r="I121" s="147" t="s">
        <v>29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IF(E18="","",E18)</f>
        <v>Vyplň údaj</v>
      </c>
      <c r="G122" s="39"/>
      <c r="H122" s="39"/>
      <c r="I122" s="147" t="s">
        <v>31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144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207"/>
      <c r="B124" s="208"/>
      <c r="C124" s="209" t="s">
        <v>120</v>
      </c>
      <c r="D124" s="210" t="s">
        <v>58</v>
      </c>
      <c r="E124" s="210" t="s">
        <v>54</v>
      </c>
      <c r="F124" s="210" t="s">
        <v>55</v>
      </c>
      <c r="G124" s="210" t="s">
        <v>121</v>
      </c>
      <c r="H124" s="210" t="s">
        <v>122</v>
      </c>
      <c r="I124" s="211" t="s">
        <v>123</v>
      </c>
      <c r="J124" s="212" t="s">
        <v>107</v>
      </c>
      <c r="K124" s="213" t="s">
        <v>124</v>
      </c>
      <c r="L124" s="214"/>
      <c r="M124" s="99" t="s">
        <v>1</v>
      </c>
      <c r="N124" s="100" t="s">
        <v>37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144"/>
      <c r="J125" s="215">
        <f>BK125</f>
        <v>0</v>
      </c>
      <c r="K125" s="39"/>
      <c r="L125" s="43"/>
      <c r="M125" s="102"/>
      <c r="N125" s="216"/>
      <c r="O125" s="103"/>
      <c r="P125" s="217">
        <f>P126</f>
        <v>0</v>
      </c>
      <c r="Q125" s="103"/>
      <c r="R125" s="217">
        <f>R126</f>
        <v>756.08389636000004</v>
      </c>
      <c r="S125" s="103"/>
      <c r="T125" s="218">
        <f>T126</f>
        <v>394.02199999999999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72</v>
      </c>
      <c r="AU125" s="16" t="s">
        <v>109</v>
      </c>
      <c r="BK125" s="219">
        <f>BK126</f>
        <v>0</v>
      </c>
    </row>
    <row r="126" s="12" customFormat="1" ht="25.92" customHeight="1">
      <c r="A126" s="12"/>
      <c r="B126" s="220"/>
      <c r="C126" s="221"/>
      <c r="D126" s="222" t="s">
        <v>72</v>
      </c>
      <c r="E126" s="223" t="s">
        <v>132</v>
      </c>
      <c r="F126" s="223" t="s">
        <v>133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P127+P211+P215+P260+P303+P394</f>
        <v>0</v>
      </c>
      <c r="Q126" s="228"/>
      <c r="R126" s="229">
        <f>R127+R211+R215+R260+R303+R394</f>
        <v>756.08389636000004</v>
      </c>
      <c r="S126" s="228"/>
      <c r="T126" s="230">
        <f>T127+T211+T215+T260+T303+T394</f>
        <v>394.02199999999999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78</v>
      </c>
      <c r="AT126" s="232" t="s">
        <v>72</v>
      </c>
      <c r="AU126" s="232" t="s">
        <v>73</v>
      </c>
      <c r="AY126" s="231" t="s">
        <v>134</v>
      </c>
      <c r="BK126" s="233">
        <f>BK127+BK211+BK215+BK260+BK303+BK394</f>
        <v>0</v>
      </c>
    </row>
    <row r="127" s="12" customFormat="1" ht="22.8" customHeight="1">
      <c r="A127" s="12"/>
      <c r="B127" s="220"/>
      <c r="C127" s="221"/>
      <c r="D127" s="222" t="s">
        <v>72</v>
      </c>
      <c r="E127" s="234" t="s">
        <v>78</v>
      </c>
      <c r="F127" s="234" t="s">
        <v>135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SUM(P128:P210)</f>
        <v>0</v>
      </c>
      <c r="Q127" s="228"/>
      <c r="R127" s="229">
        <f>SUM(R128:R210)</f>
        <v>43.447100000000006</v>
      </c>
      <c r="S127" s="228"/>
      <c r="T127" s="230">
        <f>SUM(T128:T210)</f>
        <v>394.02199999999999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78</v>
      </c>
      <c r="AT127" s="232" t="s">
        <v>72</v>
      </c>
      <c r="AU127" s="232" t="s">
        <v>78</v>
      </c>
      <c r="AY127" s="231" t="s">
        <v>134</v>
      </c>
      <c r="BK127" s="233">
        <f>SUM(BK128:BK210)</f>
        <v>0</v>
      </c>
    </row>
    <row r="128" s="2" customFormat="1" ht="33" customHeight="1">
      <c r="A128" s="37"/>
      <c r="B128" s="38"/>
      <c r="C128" s="236" t="s">
        <v>78</v>
      </c>
      <c r="D128" s="236" t="s">
        <v>136</v>
      </c>
      <c r="E128" s="237" t="s">
        <v>137</v>
      </c>
      <c r="F128" s="238" t="s">
        <v>138</v>
      </c>
      <c r="G128" s="239" t="s">
        <v>87</v>
      </c>
      <c r="H128" s="240">
        <v>20</v>
      </c>
      <c r="I128" s="241"/>
      <c r="J128" s="242">
        <f>ROUND(I128*H128,2)</f>
        <v>0</v>
      </c>
      <c r="K128" s="243"/>
      <c r="L128" s="43"/>
      <c r="M128" s="244" t="s">
        <v>1</v>
      </c>
      <c r="N128" s="245" t="s">
        <v>38</v>
      </c>
      <c r="O128" s="90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48" t="s">
        <v>139</v>
      </c>
      <c r="AT128" s="248" t="s">
        <v>136</v>
      </c>
      <c r="AU128" s="248" t="s">
        <v>82</v>
      </c>
      <c r="AY128" s="16" t="s">
        <v>134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6" t="s">
        <v>78</v>
      </c>
      <c r="BK128" s="249">
        <f>ROUND(I128*H128,2)</f>
        <v>0</v>
      </c>
      <c r="BL128" s="16" t="s">
        <v>139</v>
      </c>
      <c r="BM128" s="248" t="s">
        <v>140</v>
      </c>
    </row>
    <row r="129" s="2" customFormat="1">
      <c r="A129" s="37"/>
      <c r="B129" s="38"/>
      <c r="C129" s="39"/>
      <c r="D129" s="250" t="s">
        <v>141</v>
      </c>
      <c r="E129" s="39"/>
      <c r="F129" s="251" t="s">
        <v>142</v>
      </c>
      <c r="G129" s="39"/>
      <c r="H129" s="39"/>
      <c r="I129" s="144"/>
      <c r="J129" s="39"/>
      <c r="K129" s="39"/>
      <c r="L129" s="43"/>
      <c r="M129" s="252"/>
      <c r="N129" s="253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141</v>
      </c>
      <c r="AU129" s="16" t="s">
        <v>82</v>
      </c>
    </row>
    <row r="130" s="2" customFormat="1" ht="21.75" customHeight="1">
      <c r="A130" s="37"/>
      <c r="B130" s="38"/>
      <c r="C130" s="236" t="s">
        <v>82</v>
      </c>
      <c r="D130" s="236" t="s">
        <v>136</v>
      </c>
      <c r="E130" s="237" t="s">
        <v>143</v>
      </c>
      <c r="F130" s="238" t="s">
        <v>144</v>
      </c>
      <c r="G130" s="239" t="s">
        <v>87</v>
      </c>
      <c r="H130" s="240">
        <v>20</v>
      </c>
      <c r="I130" s="241"/>
      <c r="J130" s="242">
        <f>ROUND(I130*H130,2)</f>
        <v>0</v>
      </c>
      <c r="K130" s="243"/>
      <c r="L130" s="43"/>
      <c r="M130" s="244" t="s">
        <v>1</v>
      </c>
      <c r="N130" s="245" t="s">
        <v>38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139</v>
      </c>
      <c r="AT130" s="248" t="s">
        <v>136</v>
      </c>
      <c r="AU130" s="248" t="s">
        <v>82</v>
      </c>
      <c r="AY130" s="16" t="s">
        <v>134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78</v>
      </c>
      <c r="BK130" s="249">
        <f>ROUND(I130*H130,2)</f>
        <v>0</v>
      </c>
      <c r="BL130" s="16" t="s">
        <v>139</v>
      </c>
      <c r="BM130" s="248" t="s">
        <v>145</v>
      </c>
    </row>
    <row r="131" s="2" customFormat="1">
      <c r="A131" s="37"/>
      <c r="B131" s="38"/>
      <c r="C131" s="39"/>
      <c r="D131" s="250" t="s">
        <v>141</v>
      </c>
      <c r="E131" s="39"/>
      <c r="F131" s="251" t="s">
        <v>146</v>
      </c>
      <c r="G131" s="39"/>
      <c r="H131" s="39"/>
      <c r="I131" s="144"/>
      <c r="J131" s="39"/>
      <c r="K131" s="39"/>
      <c r="L131" s="43"/>
      <c r="M131" s="252"/>
      <c r="N131" s="253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141</v>
      </c>
      <c r="AU131" s="16" t="s">
        <v>82</v>
      </c>
    </row>
    <row r="132" s="2" customFormat="1" ht="16.5" customHeight="1">
      <c r="A132" s="37"/>
      <c r="B132" s="38"/>
      <c r="C132" s="236" t="s">
        <v>147</v>
      </c>
      <c r="D132" s="236" t="s">
        <v>136</v>
      </c>
      <c r="E132" s="237" t="s">
        <v>148</v>
      </c>
      <c r="F132" s="238" t="s">
        <v>149</v>
      </c>
      <c r="G132" s="239" t="s">
        <v>87</v>
      </c>
      <c r="H132" s="240">
        <v>20</v>
      </c>
      <c r="I132" s="241"/>
      <c r="J132" s="242">
        <f>ROUND(I132*H132,2)</f>
        <v>0</v>
      </c>
      <c r="K132" s="243"/>
      <c r="L132" s="43"/>
      <c r="M132" s="244" t="s">
        <v>1</v>
      </c>
      <c r="N132" s="245" t="s">
        <v>38</v>
      </c>
      <c r="O132" s="90"/>
      <c r="P132" s="246">
        <f>O132*H132</f>
        <v>0</v>
      </c>
      <c r="Q132" s="246">
        <v>3.0000000000000001E-05</v>
      </c>
      <c r="R132" s="246">
        <f>Q132*H132</f>
        <v>0.00060000000000000006</v>
      </c>
      <c r="S132" s="246">
        <v>0</v>
      </c>
      <c r="T132" s="24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48" t="s">
        <v>139</v>
      </c>
      <c r="AT132" s="248" t="s">
        <v>136</v>
      </c>
      <c r="AU132" s="248" t="s">
        <v>82</v>
      </c>
      <c r="AY132" s="16" t="s">
        <v>134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6" t="s">
        <v>78</v>
      </c>
      <c r="BK132" s="249">
        <f>ROUND(I132*H132,2)</f>
        <v>0</v>
      </c>
      <c r="BL132" s="16" t="s">
        <v>139</v>
      </c>
      <c r="BM132" s="248" t="s">
        <v>150</v>
      </c>
    </row>
    <row r="133" s="2" customFormat="1">
      <c r="A133" s="37"/>
      <c r="B133" s="38"/>
      <c r="C133" s="39"/>
      <c r="D133" s="250" t="s">
        <v>141</v>
      </c>
      <c r="E133" s="39"/>
      <c r="F133" s="251" t="s">
        <v>151</v>
      </c>
      <c r="G133" s="39"/>
      <c r="H133" s="39"/>
      <c r="I133" s="144"/>
      <c r="J133" s="39"/>
      <c r="K133" s="39"/>
      <c r="L133" s="43"/>
      <c r="M133" s="252"/>
      <c r="N133" s="253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141</v>
      </c>
      <c r="AU133" s="16" t="s">
        <v>82</v>
      </c>
    </row>
    <row r="134" s="2" customFormat="1" ht="21.75" customHeight="1">
      <c r="A134" s="37"/>
      <c r="B134" s="38"/>
      <c r="C134" s="236" t="s">
        <v>139</v>
      </c>
      <c r="D134" s="236" t="s">
        <v>136</v>
      </c>
      <c r="E134" s="237" t="s">
        <v>152</v>
      </c>
      <c r="F134" s="238" t="s">
        <v>153</v>
      </c>
      <c r="G134" s="239" t="s">
        <v>87</v>
      </c>
      <c r="H134" s="240">
        <v>450</v>
      </c>
      <c r="I134" s="241"/>
      <c r="J134" s="242">
        <f>ROUND(I134*H134,2)</f>
        <v>0</v>
      </c>
      <c r="K134" s="243"/>
      <c r="L134" s="43"/>
      <c r="M134" s="244" t="s">
        <v>1</v>
      </c>
      <c r="N134" s="245" t="s">
        <v>38</v>
      </c>
      <c r="O134" s="90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8" t="s">
        <v>139</v>
      </c>
      <c r="AT134" s="248" t="s">
        <v>136</v>
      </c>
      <c r="AU134" s="248" t="s">
        <v>82</v>
      </c>
      <c r="AY134" s="16" t="s">
        <v>134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6" t="s">
        <v>78</v>
      </c>
      <c r="BK134" s="249">
        <f>ROUND(I134*H134,2)</f>
        <v>0</v>
      </c>
      <c r="BL134" s="16" t="s">
        <v>139</v>
      </c>
      <c r="BM134" s="248" t="s">
        <v>154</v>
      </c>
    </row>
    <row r="135" s="2" customFormat="1">
      <c r="A135" s="37"/>
      <c r="B135" s="38"/>
      <c r="C135" s="39"/>
      <c r="D135" s="250" t="s">
        <v>141</v>
      </c>
      <c r="E135" s="39"/>
      <c r="F135" s="251" t="s">
        <v>155</v>
      </c>
      <c r="G135" s="39"/>
      <c r="H135" s="39"/>
      <c r="I135" s="144"/>
      <c r="J135" s="39"/>
      <c r="K135" s="39"/>
      <c r="L135" s="43"/>
      <c r="M135" s="252"/>
      <c r="N135" s="253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141</v>
      </c>
      <c r="AU135" s="16" t="s">
        <v>82</v>
      </c>
    </row>
    <row r="136" s="2" customFormat="1" ht="21.75" customHeight="1">
      <c r="A136" s="37"/>
      <c r="B136" s="38"/>
      <c r="C136" s="236" t="s">
        <v>156</v>
      </c>
      <c r="D136" s="236" t="s">
        <v>136</v>
      </c>
      <c r="E136" s="237" t="s">
        <v>157</v>
      </c>
      <c r="F136" s="238" t="s">
        <v>158</v>
      </c>
      <c r="G136" s="239" t="s">
        <v>87</v>
      </c>
      <c r="H136" s="240">
        <v>450</v>
      </c>
      <c r="I136" s="241"/>
      <c r="J136" s="242">
        <f>ROUND(I136*H136,2)</f>
        <v>0</v>
      </c>
      <c r="K136" s="243"/>
      <c r="L136" s="43"/>
      <c r="M136" s="244" t="s">
        <v>1</v>
      </c>
      <c r="N136" s="245" t="s">
        <v>38</v>
      </c>
      <c r="O136" s="90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8" t="s">
        <v>139</v>
      </c>
      <c r="AT136" s="248" t="s">
        <v>136</v>
      </c>
      <c r="AU136" s="248" t="s">
        <v>82</v>
      </c>
      <c r="AY136" s="16" t="s">
        <v>134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6" t="s">
        <v>78</v>
      </c>
      <c r="BK136" s="249">
        <f>ROUND(I136*H136,2)</f>
        <v>0</v>
      </c>
      <c r="BL136" s="16" t="s">
        <v>139</v>
      </c>
      <c r="BM136" s="248" t="s">
        <v>159</v>
      </c>
    </row>
    <row r="137" s="2" customFormat="1">
      <c r="A137" s="37"/>
      <c r="B137" s="38"/>
      <c r="C137" s="39"/>
      <c r="D137" s="250" t="s">
        <v>141</v>
      </c>
      <c r="E137" s="39"/>
      <c r="F137" s="251" t="s">
        <v>160</v>
      </c>
      <c r="G137" s="39"/>
      <c r="H137" s="39"/>
      <c r="I137" s="144"/>
      <c r="J137" s="39"/>
      <c r="K137" s="39"/>
      <c r="L137" s="43"/>
      <c r="M137" s="252"/>
      <c r="N137" s="253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141</v>
      </c>
      <c r="AU137" s="16" t="s">
        <v>82</v>
      </c>
    </row>
    <row r="138" s="2" customFormat="1" ht="21.75" customHeight="1">
      <c r="A138" s="37"/>
      <c r="B138" s="38"/>
      <c r="C138" s="236" t="s">
        <v>161</v>
      </c>
      <c r="D138" s="236" t="s">
        <v>136</v>
      </c>
      <c r="E138" s="237" t="s">
        <v>162</v>
      </c>
      <c r="F138" s="238" t="s">
        <v>163</v>
      </c>
      <c r="G138" s="239" t="s">
        <v>87</v>
      </c>
      <c r="H138" s="240">
        <v>894</v>
      </c>
      <c r="I138" s="241"/>
      <c r="J138" s="242">
        <f>ROUND(I138*H138,2)</f>
        <v>0</v>
      </c>
      <c r="K138" s="243"/>
      <c r="L138" s="43"/>
      <c r="M138" s="244" t="s">
        <v>1</v>
      </c>
      <c r="N138" s="245" t="s">
        <v>38</v>
      </c>
      <c r="O138" s="90"/>
      <c r="P138" s="246">
        <f>O138*H138</f>
        <v>0</v>
      </c>
      <c r="Q138" s="246">
        <v>0</v>
      </c>
      <c r="R138" s="246">
        <f>Q138*H138</f>
        <v>0</v>
      </c>
      <c r="S138" s="246">
        <v>0.28999999999999998</v>
      </c>
      <c r="T138" s="247">
        <f>S138*H138</f>
        <v>259.25999999999999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8" t="s">
        <v>139</v>
      </c>
      <c r="AT138" s="248" t="s">
        <v>136</v>
      </c>
      <c r="AU138" s="248" t="s">
        <v>82</v>
      </c>
      <c r="AY138" s="16" t="s">
        <v>134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6" t="s">
        <v>78</v>
      </c>
      <c r="BK138" s="249">
        <f>ROUND(I138*H138,2)</f>
        <v>0</v>
      </c>
      <c r="BL138" s="16" t="s">
        <v>139</v>
      </c>
      <c r="BM138" s="248" t="s">
        <v>164</v>
      </c>
    </row>
    <row r="139" s="2" customFormat="1">
      <c r="A139" s="37"/>
      <c r="B139" s="38"/>
      <c r="C139" s="39"/>
      <c r="D139" s="250" t="s">
        <v>141</v>
      </c>
      <c r="E139" s="39"/>
      <c r="F139" s="251" t="s">
        <v>165</v>
      </c>
      <c r="G139" s="39"/>
      <c r="H139" s="39"/>
      <c r="I139" s="144"/>
      <c r="J139" s="39"/>
      <c r="K139" s="39"/>
      <c r="L139" s="43"/>
      <c r="M139" s="252"/>
      <c r="N139" s="253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141</v>
      </c>
      <c r="AU139" s="16" t="s">
        <v>82</v>
      </c>
    </row>
    <row r="140" s="13" customFormat="1">
      <c r="A140" s="13"/>
      <c r="B140" s="254"/>
      <c r="C140" s="255"/>
      <c r="D140" s="250" t="s">
        <v>166</v>
      </c>
      <c r="E140" s="256" t="s">
        <v>1</v>
      </c>
      <c r="F140" s="257" t="s">
        <v>167</v>
      </c>
      <c r="G140" s="255"/>
      <c r="H140" s="258">
        <v>894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4" t="s">
        <v>166</v>
      </c>
      <c r="AU140" s="264" t="s">
        <v>82</v>
      </c>
      <c r="AV140" s="13" t="s">
        <v>82</v>
      </c>
      <c r="AW140" s="13" t="s">
        <v>30</v>
      </c>
      <c r="AX140" s="13" t="s">
        <v>73</v>
      </c>
      <c r="AY140" s="264" t="s">
        <v>134</v>
      </c>
    </row>
    <row r="141" s="2" customFormat="1" ht="21.75" customHeight="1">
      <c r="A141" s="37"/>
      <c r="B141" s="38"/>
      <c r="C141" s="236" t="s">
        <v>168</v>
      </c>
      <c r="D141" s="236" t="s">
        <v>136</v>
      </c>
      <c r="E141" s="237" t="s">
        <v>169</v>
      </c>
      <c r="F141" s="238" t="s">
        <v>170</v>
      </c>
      <c r="G141" s="239" t="s">
        <v>87</v>
      </c>
      <c r="H141" s="240">
        <v>894</v>
      </c>
      <c r="I141" s="241"/>
      <c r="J141" s="242">
        <f>ROUND(I141*H141,2)</f>
        <v>0</v>
      </c>
      <c r="K141" s="243"/>
      <c r="L141" s="43"/>
      <c r="M141" s="244" t="s">
        <v>1</v>
      </c>
      <c r="N141" s="245" t="s">
        <v>38</v>
      </c>
      <c r="O141" s="90"/>
      <c r="P141" s="246">
        <f>O141*H141</f>
        <v>0</v>
      </c>
      <c r="Q141" s="246">
        <v>0</v>
      </c>
      <c r="R141" s="246">
        <f>Q141*H141</f>
        <v>0</v>
      </c>
      <c r="S141" s="246">
        <v>0.098000000000000004</v>
      </c>
      <c r="T141" s="247">
        <f>S141*H141</f>
        <v>87.612000000000009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8" t="s">
        <v>139</v>
      </c>
      <c r="AT141" s="248" t="s">
        <v>136</v>
      </c>
      <c r="AU141" s="248" t="s">
        <v>82</v>
      </c>
      <c r="AY141" s="16" t="s">
        <v>134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6" t="s">
        <v>78</v>
      </c>
      <c r="BK141" s="249">
        <f>ROUND(I141*H141,2)</f>
        <v>0</v>
      </c>
      <c r="BL141" s="16" t="s">
        <v>139</v>
      </c>
      <c r="BM141" s="248" t="s">
        <v>171</v>
      </c>
    </row>
    <row r="142" s="2" customFormat="1">
      <c r="A142" s="37"/>
      <c r="B142" s="38"/>
      <c r="C142" s="39"/>
      <c r="D142" s="250" t="s">
        <v>141</v>
      </c>
      <c r="E142" s="39"/>
      <c r="F142" s="251" t="s">
        <v>172</v>
      </c>
      <c r="G142" s="39"/>
      <c r="H142" s="39"/>
      <c r="I142" s="144"/>
      <c r="J142" s="39"/>
      <c r="K142" s="39"/>
      <c r="L142" s="43"/>
      <c r="M142" s="252"/>
      <c r="N142" s="253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141</v>
      </c>
      <c r="AU142" s="16" t="s">
        <v>82</v>
      </c>
    </row>
    <row r="143" s="13" customFormat="1">
      <c r="A143" s="13"/>
      <c r="B143" s="254"/>
      <c r="C143" s="255"/>
      <c r="D143" s="250" t="s">
        <v>166</v>
      </c>
      <c r="E143" s="256" t="s">
        <v>1</v>
      </c>
      <c r="F143" s="257" t="s">
        <v>167</v>
      </c>
      <c r="G143" s="255"/>
      <c r="H143" s="258">
        <v>894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4" t="s">
        <v>166</v>
      </c>
      <c r="AU143" s="264" t="s">
        <v>82</v>
      </c>
      <c r="AV143" s="13" t="s">
        <v>82</v>
      </c>
      <c r="AW143" s="13" t="s">
        <v>30</v>
      </c>
      <c r="AX143" s="13" t="s">
        <v>73</v>
      </c>
      <c r="AY143" s="264" t="s">
        <v>134</v>
      </c>
    </row>
    <row r="144" s="2" customFormat="1" ht="16.5" customHeight="1">
      <c r="A144" s="37"/>
      <c r="B144" s="38"/>
      <c r="C144" s="236" t="s">
        <v>173</v>
      </c>
      <c r="D144" s="236" t="s">
        <v>136</v>
      </c>
      <c r="E144" s="237" t="s">
        <v>174</v>
      </c>
      <c r="F144" s="238" t="s">
        <v>175</v>
      </c>
      <c r="G144" s="239" t="s">
        <v>98</v>
      </c>
      <c r="H144" s="240">
        <v>230</v>
      </c>
      <c r="I144" s="241"/>
      <c r="J144" s="242">
        <f>ROUND(I144*H144,2)</f>
        <v>0</v>
      </c>
      <c r="K144" s="243"/>
      <c r="L144" s="43"/>
      <c r="M144" s="244" t="s">
        <v>1</v>
      </c>
      <c r="N144" s="245" t="s">
        <v>38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0.20499999999999999</v>
      </c>
      <c r="T144" s="247">
        <f>S144*H144</f>
        <v>47.149999999999999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139</v>
      </c>
      <c r="AT144" s="248" t="s">
        <v>136</v>
      </c>
      <c r="AU144" s="248" t="s">
        <v>82</v>
      </c>
      <c r="AY144" s="16" t="s">
        <v>134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78</v>
      </c>
      <c r="BK144" s="249">
        <f>ROUND(I144*H144,2)</f>
        <v>0</v>
      </c>
      <c r="BL144" s="16" t="s">
        <v>139</v>
      </c>
      <c r="BM144" s="248" t="s">
        <v>176</v>
      </c>
    </row>
    <row r="145" s="2" customFormat="1">
      <c r="A145" s="37"/>
      <c r="B145" s="38"/>
      <c r="C145" s="39"/>
      <c r="D145" s="250" t="s">
        <v>141</v>
      </c>
      <c r="E145" s="39"/>
      <c r="F145" s="251" t="s">
        <v>177</v>
      </c>
      <c r="G145" s="39"/>
      <c r="H145" s="39"/>
      <c r="I145" s="144"/>
      <c r="J145" s="39"/>
      <c r="K145" s="39"/>
      <c r="L145" s="43"/>
      <c r="M145" s="252"/>
      <c r="N145" s="253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141</v>
      </c>
      <c r="AU145" s="16" t="s">
        <v>82</v>
      </c>
    </row>
    <row r="146" s="13" customFormat="1">
      <c r="A146" s="13"/>
      <c r="B146" s="254"/>
      <c r="C146" s="255"/>
      <c r="D146" s="250" t="s">
        <v>166</v>
      </c>
      <c r="E146" s="256" t="s">
        <v>1</v>
      </c>
      <c r="F146" s="257" t="s">
        <v>178</v>
      </c>
      <c r="G146" s="255"/>
      <c r="H146" s="258">
        <v>230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4" t="s">
        <v>166</v>
      </c>
      <c r="AU146" s="264" t="s">
        <v>82</v>
      </c>
      <c r="AV146" s="13" t="s">
        <v>82</v>
      </c>
      <c r="AW146" s="13" t="s">
        <v>30</v>
      </c>
      <c r="AX146" s="13" t="s">
        <v>73</v>
      </c>
      <c r="AY146" s="264" t="s">
        <v>134</v>
      </c>
    </row>
    <row r="147" s="2" customFormat="1" ht="16.5" customHeight="1">
      <c r="A147" s="37"/>
      <c r="B147" s="38"/>
      <c r="C147" s="236" t="s">
        <v>179</v>
      </c>
      <c r="D147" s="236" t="s">
        <v>136</v>
      </c>
      <c r="E147" s="237" t="s">
        <v>180</v>
      </c>
      <c r="F147" s="238" t="s">
        <v>181</v>
      </c>
      <c r="G147" s="239" t="s">
        <v>98</v>
      </c>
      <c r="H147" s="240">
        <v>230</v>
      </c>
      <c r="I147" s="241"/>
      <c r="J147" s="242">
        <f>ROUND(I147*H147,2)</f>
        <v>0</v>
      </c>
      <c r="K147" s="243"/>
      <c r="L147" s="43"/>
      <c r="M147" s="244" t="s">
        <v>1</v>
      </c>
      <c r="N147" s="245" t="s">
        <v>38</v>
      </c>
      <c r="O147" s="90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8" t="s">
        <v>139</v>
      </c>
      <c r="AT147" s="248" t="s">
        <v>136</v>
      </c>
      <c r="AU147" s="248" t="s">
        <v>82</v>
      </c>
      <c r="AY147" s="16" t="s">
        <v>134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6" t="s">
        <v>78</v>
      </c>
      <c r="BK147" s="249">
        <f>ROUND(I147*H147,2)</f>
        <v>0</v>
      </c>
      <c r="BL147" s="16" t="s">
        <v>139</v>
      </c>
      <c r="BM147" s="248" t="s">
        <v>182</v>
      </c>
    </row>
    <row r="148" s="2" customFormat="1">
      <c r="A148" s="37"/>
      <c r="B148" s="38"/>
      <c r="C148" s="39"/>
      <c r="D148" s="250" t="s">
        <v>141</v>
      </c>
      <c r="E148" s="39"/>
      <c r="F148" s="251" t="s">
        <v>183</v>
      </c>
      <c r="G148" s="39"/>
      <c r="H148" s="39"/>
      <c r="I148" s="144"/>
      <c r="J148" s="39"/>
      <c r="K148" s="39"/>
      <c r="L148" s="43"/>
      <c r="M148" s="252"/>
      <c r="N148" s="253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141</v>
      </c>
      <c r="AU148" s="16" t="s">
        <v>82</v>
      </c>
    </row>
    <row r="149" s="2" customFormat="1" ht="21.75" customHeight="1">
      <c r="A149" s="37"/>
      <c r="B149" s="38"/>
      <c r="C149" s="236" t="s">
        <v>184</v>
      </c>
      <c r="D149" s="236" t="s">
        <v>136</v>
      </c>
      <c r="E149" s="237" t="s">
        <v>185</v>
      </c>
      <c r="F149" s="238" t="s">
        <v>186</v>
      </c>
      <c r="G149" s="239" t="s">
        <v>187</v>
      </c>
      <c r="H149" s="240">
        <v>117.29600000000001</v>
      </c>
      <c r="I149" s="241"/>
      <c r="J149" s="242">
        <f>ROUND(I149*H149,2)</f>
        <v>0</v>
      </c>
      <c r="K149" s="243"/>
      <c r="L149" s="43"/>
      <c r="M149" s="244" t="s">
        <v>1</v>
      </c>
      <c r="N149" s="245" t="s">
        <v>38</v>
      </c>
      <c r="O149" s="90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8" t="s">
        <v>139</v>
      </c>
      <c r="AT149" s="248" t="s">
        <v>136</v>
      </c>
      <c r="AU149" s="248" t="s">
        <v>82</v>
      </c>
      <c r="AY149" s="16" t="s">
        <v>134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6" t="s">
        <v>78</v>
      </c>
      <c r="BK149" s="249">
        <f>ROUND(I149*H149,2)</f>
        <v>0</v>
      </c>
      <c r="BL149" s="16" t="s">
        <v>139</v>
      </c>
      <c r="BM149" s="248" t="s">
        <v>188</v>
      </c>
    </row>
    <row r="150" s="2" customFormat="1">
      <c r="A150" s="37"/>
      <c r="B150" s="38"/>
      <c r="C150" s="39"/>
      <c r="D150" s="250" t="s">
        <v>141</v>
      </c>
      <c r="E150" s="39"/>
      <c r="F150" s="251" t="s">
        <v>189</v>
      </c>
      <c r="G150" s="39"/>
      <c r="H150" s="39"/>
      <c r="I150" s="144"/>
      <c r="J150" s="39"/>
      <c r="K150" s="39"/>
      <c r="L150" s="43"/>
      <c r="M150" s="252"/>
      <c r="N150" s="253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141</v>
      </c>
      <c r="AU150" s="16" t="s">
        <v>82</v>
      </c>
    </row>
    <row r="151" s="13" customFormat="1">
      <c r="A151" s="13"/>
      <c r="B151" s="254"/>
      <c r="C151" s="255"/>
      <c r="D151" s="250" t="s">
        <v>166</v>
      </c>
      <c r="E151" s="256" t="s">
        <v>1</v>
      </c>
      <c r="F151" s="257" t="s">
        <v>190</v>
      </c>
      <c r="G151" s="255"/>
      <c r="H151" s="258">
        <v>76.640000000000001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4" t="s">
        <v>166</v>
      </c>
      <c r="AU151" s="264" t="s">
        <v>82</v>
      </c>
      <c r="AV151" s="13" t="s">
        <v>82</v>
      </c>
      <c r="AW151" s="13" t="s">
        <v>30</v>
      </c>
      <c r="AX151" s="13" t="s">
        <v>73</v>
      </c>
      <c r="AY151" s="264" t="s">
        <v>134</v>
      </c>
    </row>
    <row r="152" s="13" customFormat="1">
      <c r="A152" s="13"/>
      <c r="B152" s="254"/>
      <c r="C152" s="255"/>
      <c r="D152" s="250" t="s">
        <v>166</v>
      </c>
      <c r="E152" s="256" t="s">
        <v>1</v>
      </c>
      <c r="F152" s="257" t="s">
        <v>191</v>
      </c>
      <c r="G152" s="255"/>
      <c r="H152" s="258">
        <v>40.655999999999999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4" t="s">
        <v>166</v>
      </c>
      <c r="AU152" s="264" t="s">
        <v>82</v>
      </c>
      <c r="AV152" s="13" t="s">
        <v>82</v>
      </c>
      <c r="AW152" s="13" t="s">
        <v>30</v>
      </c>
      <c r="AX152" s="13" t="s">
        <v>73</v>
      </c>
      <c r="AY152" s="264" t="s">
        <v>134</v>
      </c>
    </row>
    <row r="153" s="14" customFormat="1">
      <c r="A153" s="14"/>
      <c r="B153" s="265"/>
      <c r="C153" s="266"/>
      <c r="D153" s="250" t="s">
        <v>166</v>
      </c>
      <c r="E153" s="267" t="s">
        <v>1</v>
      </c>
      <c r="F153" s="268" t="s">
        <v>192</v>
      </c>
      <c r="G153" s="266"/>
      <c r="H153" s="269">
        <v>117.29600000000001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5" t="s">
        <v>166</v>
      </c>
      <c r="AU153" s="275" t="s">
        <v>82</v>
      </c>
      <c r="AV153" s="14" t="s">
        <v>139</v>
      </c>
      <c r="AW153" s="14" t="s">
        <v>30</v>
      </c>
      <c r="AX153" s="14" t="s">
        <v>78</v>
      </c>
      <c r="AY153" s="275" t="s">
        <v>134</v>
      </c>
    </row>
    <row r="154" s="2" customFormat="1" ht="16.5" customHeight="1">
      <c r="A154" s="37"/>
      <c r="B154" s="38"/>
      <c r="C154" s="236" t="s">
        <v>193</v>
      </c>
      <c r="D154" s="236" t="s">
        <v>136</v>
      </c>
      <c r="E154" s="237" t="s">
        <v>194</v>
      </c>
      <c r="F154" s="238" t="s">
        <v>195</v>
      </c>
      <c r="G154" s="239" t="s">
        <v>87</v>
      </c>
      <c r="H154" s="240">
        <v>762.5</v>
      </c>
      <c r="I154" s="241"/>
      <c r="J154" s="242">
        <f>ROUND(I154*H154,2)</f>
        <v>0</v>
      </c>
      <c r="K154" s="243"/>
      <c r="L154" s="43"/>
      <c r="M154" s="244" t="s">
        <v>1</v>
      </c>
      <c r="N154" s="245" t="s">
        <v>38</v>
      </c>
      <c r="O154" s="90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48" t="s">
        <v>139</v>
      </c>
      <c r="AT154" s="248" t="s">
        <v>136</v>
      </c>
      <c r="AU154" s="248" t="s">
        <v>82</v>
      </c>
      <c r="AY154" s="16" t="s">
        <v>134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6" t="s">
        <v>78</v>
      </c>
      <c r="BK154" s="249">
        <f>ROUND(I154*H154,2)</f>
        <v>0</v>
      </c>
      <c r="BL154" s="16" t="s">
        <v>139</v>
      </c>
      <c r="BM154" s="248" t="s">
        <v>196</v>
      </c>
    </row>
    <row r="155" s="2" customFormat="1">
      <c r="A155" s="37"/>
      <c r="B155" s="38"/>
      <c r="C155" s="39"/>
      <c r="D155" s="250" t="s">
        <v>141</v>
      </c>
      <c r="E155" s="39"/>
      <c r="F155" s="251" t="s">
        <v>197</v>
      </c>
      <c r="G155" s="39"/>
      <c r="H155" s="39"/>
      <c r="I155" s="144"/>
      <c r="J155" s="39"/>
      <c r="K155" s="39"/>
      <c r="L155" s="43"/>
      <c r="M155" s="252"/>
      <c r="N155" s="253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141</v>
      </c>
      <c r="AU155" s="16" t="s">
        <v>82</v>
      </c>
    </row>
    <row r="156" s="13" customFormat="1">
      <c r="A156" s="13"/>
      <c r="B156" s="254"/>
      <c r="C156" s="255"/>
      <c r="D156" s="250" t="s">
        <v>166</v>
      </c>
      <c r="E156" s="256" t="s">
        <v>1</v>
      </c>
      <c r="F156" s="257" t="s">
        <v>198</v>
      </c>
      <c r="G156" s="255"/>
      <c r="H156" s="258">
        <v>762.5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4" t="s">
        <v>166</v>
      </c>
      <c r="AU156" s="264" t="s">
        <v>82</v>
      </c>
      <c r="AV156" s="13" t="s">
        <v>82</v>
      </c>
      <c r="AW156" s="13" t="s">
        <v>30</v>
      </c>
      <c r="AX156" s="13" t="s">
        <v>73</v>
      </c>
      <c r="AY156" s="264" t="s">
        <v>134</v>
      </c>
    </row>
    <row r="157" s="14" customFormat="1">
      <c r="A157" s="14"/>
      <c r="B157" s="265"/>
      <c r="C157" s="266"/>
      <c r="D157" s="250" t="s">
        <v>166</v>
      </c>
      <c r="E157" s="267" t="s">
        <v>1</v>
      </c>
      <c r="F157" s="268" t="s">
        <v>192</v>
      </c>
      <c r="G157" s="266"/>
      <c r="H157" s="269">
        <v>762.5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5" t="s">
        <v>166</v>
      </c>
      <c r="AU157" s="275" t="s">
        <v>82</v>
      </c>
      <c r="AV157" s="14" t="s">
        <v>139</v>
      </c>
      <c r="AW157" s="14" t="s">
        <v>30</v>
      </c>
      <c r="AX157" s="14" t="s">
        <v>78</v>
      </c>
      <c r="AY157" s="275" t="s">
        <v>134</v>
      </c>
    </row>
    <row r="158" s="2" customFormat="1" ht="21.75" customHeight="1">
      <c r="A158" s="37"/>
      <c r="B158" s="38"/>
      <c r="C158" s="236" t="s">
        <v>199</v>
      </c>
      <c r="D158" s="236" t="s">
        <v>136</v>
      </c>
      <c r="E158" s="237" t="s">
        <v>200</v>
      </c>
      <c r="F158" s="238" t="s">
        <v>201</v>
      </c>
      <c r="G158" s="239" t="s">
        <v>187</v>
      </c>
      <c r="H158" s="240">
        <v>48.840000000000003</v>
      </c>
      <c r="I158" s="241"/>
      <c r="J158" s="242">
        <f>ROUND(I158*H158,2)</f>
        <v>0</v>
      </c>
      <c r="K158" s="243"/>
      <c r="L158" s="43"/>
      <c r="M158" s="244" t="s">
        <v>1</v>
      </c>
      <c r="N158" s="245" t="s">
        <v>38</v>
      </c>
      <c r="O158" s="90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8" t="s">
        <v>139</v>
      </c>
      <c r="AT158" s="248" t="s">
        <v>136</v>
      </c>
      <c r="AU158" s="248" t="s">
        <v>82</v>
      </c>
      <c r="AY158" s="16" t="s">
        <v>134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6" t="s">
        <v>78</v>
      </c>
      <c r="BK158" s="249">
        <f>ROUND(I158*H158,2)</f>
        <v>0</v>
      </c>
      <c r="BL158" s="16" t="s">
        <v>139</v>
      </c>
      <c r="BM158" s="248" t="s">
        <v>202</v>
      </c>
    </row>
    <row r="159" s="2" customFormat="1">
      <c r="A159" s="37"/>
      <c r="B159" s="38"/>
      <c r="C159" s="39"/>
      <c r="D159" s="250" t="s">
        <v>141</v>
      </c>
      <c r="E159" s="39"/>
      <c r="F159" s="251" t="s">
        <v>203</v>
      </c>
      <c r="G159" s="39"/>
      <c r="H159" s="39"/>
      <c r="I159" s="144"/>
      <c r="J159" s="39"/>
      <c r="K159" s="39"/>
      <c r="L159" s="43"/>
      <c r="M159" s="252"/>
      <c r="N159" s="253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141</v>
      </c>
      <c r="AU159" s="16" t="s">
        <v>82</v>
      </c>
    </row>
    <row r="160" s="13" customFormat="1">
      <c r="A160" s="13"/>
      <c r="B160" s="254"/>
      <c r="C160" s="255"/>
      <c r="D160" s="250" t="s">
        <v>166</v>
      </c>
      <c r="E160" s="256" t="s">
        <v>1</v>
      </c>
      <c r="F160" s="257" t="s">
        <v>204</v>
      </c>
      <c r="G160" s="255"/>
      <c r="H160" s="258">
        <v>24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4" t="s">
        <v>166</v>
      </c>
      <c r="AU160" s="264" t="s">
        <v>82</v>
      </c>
      <c r="AV160" s="13" t="s">
        <v>82</v>
      </c>
      <c r="AW160" s="13" t="s">
        <v>30</v>
      </c>
      <c r="AX160" s="13" t="s">
        <v>73</v>
      </c>
      <c r="AY160" s="264" t="s">
        <v>134</v>
      </c>
    </row>
    <row r="161" s="13" customFormat="1">
      <c r="A161" s="13"/>
      <c r="B161" s="254"/>
      <c r="C161" s="255"/>
      <c r="D161" s="250" t="s">
        <v>166</v>
      </c>
      <c r="E161" s="256" t="s">
        <v>96</v>
      </c>
      <c r="F161" s="257" t="s">
        <v>205</v>
      </c>
      <c r="G161" s="255"/>
      <c r="H161" s="258">
        <v>24.84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4" t="s">
        <v>166</v>
      </c>
      <c r="AU161" s="264" t="s">
        <v>82</v>
      </c>
      <c r="AV161" s="13" t="s">
        <v>82</v>
      </c>
      <c r="AW161" s="13" t="s">
        <v>30</v>
      </c>
      <c r="AX161" s="13" t="s">
        <v>73</v>
      </c>
      <c r="AY161" s="264" t="s">
        <v>134</v>
      </c>
    </row>
    <row r="162" s="2" customFormat="1" ht="21.75" customHeight="1">
      <c r="A162" s="37"/>
      <c r="B162" s="38"/>
      <c r="C162" s="236" t="s">
        <v>206</v>
      </c>
      <c r="D162" s="236" t="s">
        <v>136</v>
      </c>
      <c r="E162" s="237" t="s">
        <v>207</v>
      </c>
      <c r="F162" s="238" t="s">
        <v>208</v>
      </c>
      <c r="G162" s="239" t="s">
        <v>187</v>
      </c>
      <c r="H162" s="240">
        <v>150.08099999999999</v>
      </c>
      <c r="I162" s="241"/>
      <c r="J162" s="242">
        <f>ROUND(I162*H162,2)</f>
        <v>0</v>
      </c>
      <c r="K162" s="243"/>
      <c r="L162" s="43"/>
      <c r="M162" s="244" t="s">
        <v>1</v>
      </c>
      <c r="N162" s="245" t="s">
        <v>38</v>
      </c>
      <c r="O162" s="90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8" t="s">
        <v>139</v>
      </c>
      <c r="AT162" s="248" t="s">
        <v>136</v>
      </c>
      <c r="AU162" s="248" t="s">
        <v>82</v>
      </c>
      <c r="AY162" s="16" t="s">
        <v>134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6" t="s">
        <v>78</v>
      </c>
      <c r="BK162" s="249">
        <f>ROUND(I162*H162,2)</f>
        <v>0</v>
      </c>
      <c r="BL162" s="16" t="s">
        <v>139</v>
      </c>
      <c r="BM162" s="248" t="s">
        <v>209</v>
      </c>
    </row>
    <row r="163" s="2" customFormat="1">
      <c r="A163" s="37"/>
      <c r="B163" s="38"/>
      <c r="C163" s="39"/>
      <c r="D163" s="250" t="s">
        <v>141</v>
      </c>
      <c r="E163" s="39"/>
      <c r="F163" s="251" t="s">
        <v>210</v>
      </c>
      <c r="G163" s="39"/>
      <c r="H163" s="39"/>
      <c r="I163" s="144"/>
      <c r="J163" s="39"/>
      <c r="K163" s="39"/>
      <c r="L163" s="43"/>
      <c r="M163" s="252"/>
      <c r="N163" s="253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141</v>
      </c>
      <c r="AU163" s="16" t="s">
        <v>82</v>
      </c>
    </row>
    <row r="164" s="13" customFormat="1">
      <c r="A164" s="13"/>
      <c r="B164" s="254"/>
      <c r="C164" s="255"/>
      <c r="D164" s="250" t="s">
        <v>166</v>
      </c>
      <c r="E164" s="256" t="s">
        <v>1</v>
      </c>
      <c r="F164" s="257" t="s">
        <v>211</v>
      </c>
      <c r="G164" s="255"/>
      <c r="H164" s="258">
        <v>150.08099999999999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4" t="s">
        <v>166</v>
      </c>
      <c r="AU164" s="264" t="s">
        <v>82</v>
      </c>
      <c r="AV164" s="13" t="s">
        <v>82</v>
      </c>
      <c r="AW164" s="13" t="s">
        <v>30</v>
      </c>
      <c r="AX164" s="13" t="s">
        <v>73</v>
      </c>
      <c r="AY164" s="264" t="s">
        <v>134</v>
      </c>
    </row>
    <row r="165" s="14" customFormat="1">
      <c r="A165" s="14"/>
      <c r="B165" s="265"/>
      <c r="C165" s="266"/>
      <c r="D165" s="250" t="s">
        <v>166</v>
      </c>
      <c r="E165" s="267" t="s">
        <v>1</v>
      </c>
      <c r="F165" s="268" t="s">
        <v>192</v>
      </c>
      <c r="G165" s="266"/>
      <c r="H165" s="269">
        <v>150.08099999999999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5" t="s">
        <v>166</v>
      </c>
      <c r="AU165" s="275" t="s">
        <v>82</v>
      </c>
      <c r="AV165" s="14" t="s">
        <v>139</v>
      </c>
      <c r="AW165" s="14" t="s">
        <v>30</v>
      </c>
      <c r="AX165" s="14" t="s">
        <v>78</v>
      </c>
      <c r="AY165" s="275" t="s">
        <v>134</v>
      </c>
    </row>
    <row r="166" s="2" customFormat="1" ht="33" customHeight="1">
      <c r="A166" s="37"/>
      <c r="B166" s="38"/>
      <c r="C166" s="236" t="s">
        <v>212</v>
      </c>
      <c r="D166" s="236" t="s">
        <v>136</v>
      </c>
      <c r="E166" s="237" t="s">
        <v>213</v>
      </c>
      <c r="F166" s="238" t="s">
        <v>214</v>
      </c>
      <c r="G166" s="239" t="s">
        <v>187</v>
      </c>
      <c r="H166" s="240">
        <v>450.243</v>
      </c>
      <c r="I166" s="241"/>
      <c r="J166" s="242">
        <f>ROUND(I166*H166,2)</f>
        <v>0</v>
      </c>
      <c r="K166" s="243"/>
      <c r="L166" s="43"/>
      <c r="M166" s="244" t="s">
        <v>1</v>
      </c>
      <c r="N166" s="245" t="s">
        <v>38</v>
      </c>
      <c r="O166" s="90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8" t="s">
        <v>139</v>
      </c>
      <c r="AT166" s="248" t="s">
        <v>136</v>
      </c>
      <c r="AU166" s="248" t="s">
        <v>82</v>
      </c>
      <c r="AY166" s="16" t="s">
        <v>134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6" t="s">
        <v>78</v>
      </c>
      <c r="BK166" s="249">
        <f>ROUND(I166*H166,2)</f>
        <v>0</v>
      </c>
      <c r="BL166" s="16" t="s">
        <v>139</v>
      </c>
      <c r="BM166" s="248" t="s">
        <v>215</v>
      </c>
    </row>
    <row r="167" s="2" customFormat="1">
      <c r="A167" s="37"/>
      <c r="B167" s="38"/>
      <c r="C167" s="39"/>
      <c r="D167" s="250" t="s">
        <v>141</v>
      </c>
      <c r="E167" s="39"/>
      <c r="F167" s="251" t="s">
        <v>216</v>
      </c>
      <c r="G167" s="39"/>
      <c r="H167" s="39"/>
      <c r="I167" s="144"/>
      <c r="J167" s="39"/>
      <c r="K167" s="39"/>
      <c r="L167" s="43"/>
      <c r="M167" s="252"/>
      <c r="N167" s="253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141</v>
      </c>
      <c r="AU167" s="16" t="s">
        <v>82</v>
      </c>
    </row>
    <row r="168" s="13" customFormat="1">
      <c r="A168" s="13"/>
      <c r="B168" s="254"/>
      <c r="C168" s="255"/>
      <c r="D168" s="250" t="s">
        <v>166</v>
      </c>
      <c r="E168" s="256" t="s">
        <v>1</v>
      </c>
      <c r="F168" s="257" t="s">
        <v>217</v>
      </c>
      <c r="G168" s="255"/>
      <c r="H168" s="258">
        <v>150.08099999999999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4" t="s">
        <v>166</v>
      </c>
      <c r="AU168" s="264" t="s">
        <v>82</v>
      </c>
      <c r="AV168" s="13" t="s">
        <v>82</v>
      </c>
      <c r="AW168" s="13" t="s">
        <v>30</v>
      </c>
      <c r="AX168" s="13" t="s">
        <v>73</v>
      </c>
      <c r="AY168" s="264" t="s">
        <v>134</v>
      </c>
    </row>
    <row r="169" s="13" customFormat="1">
      <c r="A169" s="13"/>
      <c r="B169" s="254"/>
      <c r="C169" s="255"/>
      <c r="D169" s="250" t="s">
        <v>166</v>
      </c>
      <c r="E169" s="255"/>
      <c r="F169" s="257" t="s">
        <v>218</v>
      </c>
      <c r="G169" s="255"/>
      <c r="H169" s="258">
        <v>450.243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4" t="s">
        <v>166</v>
      </c>
      <c r="AU169" s="264" t="s">
        <v>82</v>
      </c>
      <c r="AV169" s="13" t="s">
        <v>82</v>
      </c>
      <c r="AW169" s="13" t="s">
        <v>4</v>
      </c>
      <c r="AX169" s="13" t="s">
        <v>78</v>
      </c>
      <c r="AY169" s="264" t="s">
        <v>134</v>
      </c>
    </row>
    <row r="170" s="2" customFormat="1" ht="16.5" customHeight="1">
      <c r="A170" s="37"/>
      <c r="B170" s="38"/>
      <c r="C170" s="236" t="s">
        <v>8</v>
      </c>
      <c r="D170" s="236" t="s">
        <v>136</v>
      </c>
      <c r="E170" s="237" t="s">
        <v>219</v>
      </c>
      <c r="F170" s="238" t="s">
        <v>220</v>
      </c>
      <c r="G170" s="239" t="s">
        <v>187</v>
      </c>
      <c r="H170" s="240">
        <v>150.08099999999999</v>
      </c>
      <c r="I170" s="241"/>
      <c r="J170" s="242">
        <f>ROUND(I170*H170,2)</f>
        <v>0</v>
      </c>
      <c r="K170" s="243"/>
      <c r="L170" s="43"/>
      <c r="M170" s="244" t="s">
        <v>1</v>
      </c>
      <c r="N170" s="245" t="s">
        <v>38</v>
      </c>
      <c r="O170" s="90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48" t="s">
        <v>139</v>
      </c>
      <c r="AT170" s="248" t="s">
        <v>136</v>
      </c>
      <c r="AU170" s="248" t="s">
        <v>82</v>
      </c>
      <c r="AY170" s="16" t="s">
        <v>134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6" t="s">
        <v>78</v>
      </c>
      <c r="BK170" s="249">
        <f>ROUND(I170*H170,2)</f>
        <v>0</v>
      </c>
      <c r="BL170" s="16" t="s">
        <v>139</v>
      </c>
      <c r="BM170" s="248" t="s">
        <v>221</v>
      </c>
    </row>
    <row r="171" s="2" customFormat="1">
      <c r="A171" s="37"/>
      <c r="B171" s="38"/>
      <c r="C171" s="39"/>
      <c r="D171" s="250" t="s">
        <v>141</v>
      </c>
      <c r="E171" s="39"/>
      <c r="F171" s="251" t="s">
        <v>220</v>
      </c>
      <c r="G171" s="39"/>
      <c r="H171" s="39"/>
      <c r="I171" s="144"/>
      <c r="J171" s="39"/>
      <c r="K171" s="39"/>
      <c r="L171" s="43"/>
      <c r="M171" s="252"/>
      <c r="N171" s="253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141</v>
      </c>
      <c r="AU171" s="16" t="s">
        <v>82</v>
      </c>
    </row>
    <row r="172" s="2" customFormat="1" ht="21.75" customHeight="1">
      <c r="A172" s="37"/>
      <c r="B172" s="38"/>
      <c r="C172" s="236" t="s">
        <v>222</v>
      </c>
      <c r="D172" s="236" t="s">
        <v>136</v>
      </c>
      <c r="E172" s="237" t="s">
        <v>223</v>
      </c>
      <c r="F172" s="238" t="s">
        <v>224</v>
      </c>
      <c r="G172" s="239" t="s">
        <v>225</v>
      </c>
      <c r="H172" s="240">
        <v>270.14600000000002</v>
      </c>
      <c r="I172" s="241"/>
      <c r="J172" s="242">
        <f>ROUND(I172*H172,2)</f>
        <v>0</v>
      </c>
      <c r="K172" s="243"/>
      <c r="L172" s="43"/>
      <c r="M172" s="244" t="s">
        <v>1</v>
      </c>
      <c r="N172" s="245" t="s">
        <v>38</v>
      </c>
      <c r="O172" s="90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48" t="s">
        <v>139</v>
      </c>
      <c r="AT172" s="248" t="s">
        <v>136</v>
      </c>
      <c r="AU172" s="248" t="s">
        <v>82</v>
      </c>
      <c r="AY172" s="16" t="s">
        <v>134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6" t="s">
        <v>78</v>
      </c>
      <c r="BK172" s="249">
        <f>ROUND(I172*H172,2)</f>
        <v>0</v>
      </c>
      <c r="BL172" s="16" t="s">
        <v>139</v>
      </c>
      <c r="BM172" s="248" t="s">
        <v>226</v>
      </c>
    </row>
    <row r="173" s="2" customFormat="1">
      <c r="A173" s="37"/>
      <c r="B173" s="38"/>
      <c r="C173" s="39"/>
      <c r="D173" s="250" t="s">
        <v>141</v>
      </c>
      <c r="E173" s="39"/>
      <c r="F173" s="251" t="s">
        <v>227</v>
      </c>
      <c r="G173" s="39"/>
      <c r="H173" s="39"/>
      <c r="I173" s="144"/>
      <c r="J173" s="39"/>
      <c r="K173" s="39"/>
      <c r="L173" s="43"/>
      <c r="M173" s="252"/>
      <c r="N173" s="253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141</v>
      </c>
      <c r="AU173" s="16" t="s">
        <v>82</v>
      </c>
    </row>
    <row r="174" s="13" customFormat="1">
      <c r="A174" s="13"/>
      <c r="B174" s="254"/>
      <c r="C174" s="255"/>
      <c r="D174" s="250" t="s">
        <v>166</v>
      </c>
      <c r="E174" s="256" t="s">
        <v>1</v>
      </c>
      <c r="F174" s="257" t="s">
        <v>228</v>
      </c>
      <c r="G174" s="255"/>
      <c r="H174" s="258">
        <v>270.14600000000002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4" t="s">
        <v>166</v>
      </c>
      <c r="AU174" s="264" t="s">
        <v>82</v>
      </c>
      <c r="AV174" s="13" t="s">
        <v>82</v>
      </c>
      <c r="AW174" s="13" t="s">
        <v>30</v>
      </c>
      <c r="AX174" s="13" t="s">
        <v>73</v>
      </c>
      <c r="AY174" s="264" t="s">
        <v>134</v>
      </c>
    </row>
    <row r="175" s="14" customFormat="1">
      <c r="A175" s="14"/>
      <c r="B175" s="265"/>
      <c r="C175" s="266"/>
      <c r="D175" s="250" t="s">
        <v>166</v>
      </c>
      <c r="E175" s="267" t="s">
        <v>1</v>
      </c>
      <c r="F175" s="268" t="s">
        <v>192</v>
      </c>
      <c r="G175" s="266"/>
      <c r="H175" s="269">
        <v>270.14600000000002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5" t="s">
        <v>166</v>
      </c>
      <c r="AU175" s="275" t="s">
        <v>82</v>
      </c>
      <c r="AV175" s="14" t="s">
        <v>139</v>
      </c>
      <c r="AW175" s="14" t="s">
        <v>30</v>
      </c>
      <c r="AX175" s="14" t="s">
        <v>78</v>
      </c>
      <c r="AY175" s="275" t="s">
        <v>134</v>
      </c>
    </row>
    <row r="176" s="2" customFormat="1" ht="21.75" customHeight="1">
      <c r="A176" s="37"/>
      <c r="B176" s="38"/>
      <c r="C176" s="236" t="s">
        <v>229</v>
      </c>
      <c r="D176" s="236" t="s">
        <v>136</v>
      </c>
      <c r="E176" s="237" t="s">
        <v>230</v>
      </c>
      <c r="F176" s="238" t="s">
        <v>231</v>
      </c>
      <c r="G176" s="239" t="s">
        <v>187</v>
      </c>
      <c r="H176" s="240">
        <v>16.643000000000001</v>
      </c>
      <c r="I176" s="241"/>
      <c r="J176" s="242">
        <f>ROUND(I176*H176,2)</f>
        <v>0</v>
      </c>
      <c r="K176" s="243"/>
      <c r="L176" s="43"/>
      <c r="M176" s="244" t="s">
        <v>1</v>
      </c>
      <c r="N176" s="245" t="s">
        <v>38</v>
      </c>
      <c r="O176" s="90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8" t="s">
        <v>139</v>
      </c>
      <c r="AT176" s="248" t="s">
        <v>136</v>
      </c>
      <c r="AU176" s="248" t="s">
        <v>82</v>
      </c>
      <c r="AY176" s="16" t="s">
        <v>134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6" t="s">
        <v>78</v>
      </c>
      <c r="BK176" s="249">
        <f>ROUND(I176*H176,2)</f>
        <v>0</v>
      </c>
      <c r="BL176" s="16" t="s">
        <v>139</v>
      </c>
      <c r="BM176" s="248" t="s">
        <v>232</v>
      </c>
    </row>
    <row r="177" s="2" customFormat="1">
      <c r="A177" s="37"/>
      <c r="B177" s="38"/>
      <c r="C177" s="39"/>
      <c r="D177" s="250" t="s">
        <v>141</v>
      </c>
      <c r="E177" s="39"/>
      <c r="F177" s="251" t="s">
        <v>233</v>
      </c>
      <c r="G177" s="39"/>
      <c r="H177" s="39"/>
      <c r="I177" s="144"/>
      <c r="J177" s="39"/>
      <c r="K177" s="39"/>
      <c r="L177" s="43"/>
      <c r="M177" s="252"/>
      <c r="N177" s="253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141</v>
      </c>
      <c r="AU177" s="16" t="s">
        <v>82</v>
      </c>
    </row>
    <row r="178" s="13" customFormat="1">
      <c r="A178" s="13"/>
      <c r="B178" s="254"/>
      <c r="C178" s="255"/>
      <c r="D178" s="250" t="s">
        <v>166</v>
      </c>
      <c r="E178" s="256" t="s">
        <v>1</v>
      </c>
      <c r="F178" s="257" t="s">
        <v>205</v>
      </c>
      <c r="G178" s="255"/>
      <c r="H178" s="258">
        <v>24.84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4" t="s">
        <v>166</v>
      </c>
      <c r="AU178" s="264" t="s">
        <v>82</v>
      </c>
      <c r="AV178" s="13" t="s">
        <v>82</v>
      </c>
      <c r="AW178" s="13" t="s">
        <v>30</v>
      </c>
      <c r="AX178" s="13" t="s">
        <v>73</v>
      </c>
      <c r="AY178" s="264" t="s">
        <v>134</v>
      </c>
    </row>
    <row r="179" s="13" customFormat="1">
      <c r="A179" s="13"/>
      <c r="B179" s="254"/>
      <c r="C179" s="255"/>
      <c r="D179" s="250" t="s">
        <v>166</v>
      </c>
      <c r="E179" s="256" t="s">
        <v>1</v>
      </c>
      <c r="F179" s="257" t="s">
        <v>234</v>
      </c>
      <c r="G179" s="255"/>
      <c r="H179" s="258">
        <v>-8.1969999999999992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4" t="s">
        <v>166</v>
      </c>
      <c r="AU179" s="264" t="s">
        <v>82</v>
      </c>
      <c r="AV179" s="13" t="s">
        <v>82</v>
      </c>
      <c r="AW179" s="13" t="s">
        <v>30</v>
      </c>
      <c r="AX179" s="13" t="s">
        <v>73</v>
      </c>
      <c r="AY179" s="264" t="s">
        <v>134</v>
      </c>
    </row>
    <row r="180" s="14" customFormat="1">
      <c r="A180" s="14"/>
      <c r="B180" s="265"/>
      <c r="C180" s="266"/>
      <c r="D180" s="250" t="s">
        <v>166</v>
      </c>
      <c r="E180" s="267" t="s">
        <v>1</v>
      </c>
      <c r="F180" s="268" t="s">
        <v>192</v>
      </c>
      <c r="G180" s="266"/>
      <c r="H180" s="269">
        <v>16.643000000000001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5" t="s">
        <v>166</v>
      </c>
      <c r="AU180" s="275" t="s">
        <v>82</v>
      </c>
      <c r="AV180" s="14" t="s">
        <v>139</v>
      </c>
      <c r="AW180" s="14" t="s">
        <v>30</v>
      </c>
      <c r="AX180" s="14" t="s">
        <v>78</v>
      </c>
      <c r="AY180" s="275" t="s">
        <v>134</v>
      </c>
    </row>
    <row r="181" s="2" customFormat="1" ht="21.75" customHeight="1">
      <c r="A181" s="37"/>
      <c r="B181" s="38"/>
      <c r="C181" s="236" t="s">
        <v>235</v>
      </c>
      <c r="D181" s="236" t="s">
        <v>136</v>
      </c>
      <c r="E181" s="237" t="s">
        <v>236</v>
      </c>
      <c r="F181" s="238" t="s">
        <v>237</v>
      </c>
      <c r="G181" s="239" t="s">
        <v>187</v>
      </c>
      <c r="H181" s="240">
        <v>6.7069999999999999</v>
      </c>
      <c r="I181" s="241"/>
      <c r="J181" s="242">
        <f>ROUND(I181*H181,2)</f>
        <v>0</v>
      </c>
      <c r="K181" s="243"/>
      <c r="L181" s="43"/>
      <c r="M181" s="244" t="s">
        <v>1</v>
      </c>
      <c r="N181" s="245" t="s">
        <v>38</v>
      </c>
      <c r="O181" s="90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8" t="s">
        <v>139</v>
      </c>
      <c r="AT181" s="248" t="s">
        <v>136</v>
      </c>
      <c r="AU181" s="248" t="s">
        <v>82</v>
      </c>
      <c r="AY181" s="16" t="s">
        <v>134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6" t="s">
        <v>78</v>
      </c>
      <c r="BK181" s="249">
        <f>ROUND(I181*H181,2)</f>
        <v>0</v>
      </c>
      <c r="BL181" s="16" t="s">
        <v>139</v>
      </c>
      <c r="BM181" s="248" t="s">
        <v>238</v>
      </c>
    </row>
    <row r="182" s="2" customFormat="1">
      <c r="A182" s="37"/>
      <c r="B182" s="38"/>
      <c r="C182" s="39"/>
      <c r="D182" s="250" t="s">
        <v>141</v>
      </c>
      <c r="E182" s="39"/>
      <c r="F182" s="251" t="s">
        <v>239</v>
      </c>
      <c r="G182" s="39"/>
      <c r="H182" s="39"/>
      <c r="I182" s="144"/>
      <c r="J182" s="39"/>
      <c r="K182" s="39"/>
      <c r="L182" s="43"/>
      <c r="M182" s="252"/>
      <c r="N182" s="253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141</v>
      </c>
      <c r="AU182" s="16" t="s">
        <v>82</v>
      </c>
    </row>
    <row r="183" s="13" customFormat="1">
      <c r="A183" s="13"/>
      <c r="B183" s="254"/>
      <c r="C183" s="255"/>
      <c r="D183" s="250" t="s">
        <v>166</v>
      </c>
      <c r="E183" s="256" t="s">
        <v>1</v>
      </c>
      <c r="F183" s="257" t="s">
        <v>240</v>
      </c>
      <c r="G183" s="255"/>
      <c r="H183" s="258">
        <v>6.7069999999999999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4" t="s">
        <v>166</v>
      </c>
      <c r="AU183" s="264" t="s">
        <v>82</v>
      </c>
      <c r="AV183" s="13" t="s">
        <v>82</v>
      </c>
      <c r="AW183" s="13" t="s">
        <v>30</v>
      </c>
      <c r="AX183" s="13" t="s">
        <v>73</v>
      </c>
      <c r="AY183" s="264" t="s">
        <v>134</v>
      </c>
    </row>
    <row r="184" s="14" customFormat="1">
      <c r="A184" s="14"/>
      <c r="B184" s="265"/>
      <c r="C184" s="266"/>
      <c r="D184" s="250" t="s">
        <v>166</v>
      </c>
      <c r="E184" s="267" t="s">
        <v>1</v>
      </c>
      <c r="F184" s="268" t="s">
        <v>192</v>
      </c>
      <c r="G184" s="266"/>
      <c r="H184" s="269">
        <v>6.7069999999999999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5" t="s">
        <v>166</v>
      </c>
      <c r="AU184" s="275" t="s">
        <v>82</v>
      </c>
      <c r="AV184" s="14" t="s">
        <v>139</v>
      </c>
      <c r="AW184" s="14" t="s">
        <v>30</v>
      </c>
      <c r="AX184" s="14" t="s">
        <v>78</v>
      </c>
      <c r="AY184" s="275" t="s">
        <v>134</v>
      </c>
    </row>
    <row r="185" s="2" customFormat="1" ht="16.5" customHeight="1">
      <c r="A185" s="37"/>
      <c r="B185" s="38"/>
      <c r="C185" s="276" t="s">
        <v>241</v>
      </c>
      <c r="D185" s="276" t="s">
        <v>242</v>
      </c>
      <c r="E185" s="277" t="s">
        <v>243</v>
      </c>
      <c r="F185" s="278" t="s">
        <v>244</v>
      </c>
      <c r="G185" s="279" t="s">
        <v>225</v>
      </c>
      <c r="H185" s="280">
        <v>12.743</v>
      </c>
      <c r="I185" s="281"/>
      <c r="J185" s="282">
        <f>ROUND(I185*H185,2)</f>
        <v>0</v>
      </c>
      <c r="K185" s="283"/>
      <c r="L185" s="284"/>
      <c r="M185" s="285" t="s">
        <v>1</v>
      </c>
      <c r="N185" s="286" t="s">
        <v>38</v>
      </c>
      <c r="O185" s="90"/>
      <c r="P185" s="246">
        <f>O185*H185</f>
        <v>0</v>
      </c>
      <c r="Q185" s="246">
        <v>1</v>
      </c>
      <c r="R185" s="246">
        <f>Q185*H185</f>
        <v>12.743</v>
      </c>
      <c r="S185" s="246">
        <v>0</v>
      </c>
      <c r="T185" s="24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8" t="s">
        <v>173</v>
      </c>
      <c r="AT185" s="248" t="s">
        <v>242</v>
      </c>
      <c r="AU185" s="248" t="s">
        <v>82</v>
      </c>
      <c r="AY185" s="16" t="s">
        <v>134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6" t="s">
        <v>78</v>
      </c>
      <c r="BK185" s="249">
        <f>ROUND(I185*H185,2)</f>
        <v>0</v>
      </c>
      <c r="BL185" s="16" t="s">
        <v>139</v>
      </c>
      <c r="BM185" s="248" t="s">
        <v>245</v>
      </c>
    </row>
    <row r="186" s="2" customFormat="1">
      <c r="A186" s="37"/>
      <c r="B186" s="38"/>
      <c r="C186" s="39"/>
      <c r="D186" s="250" t="s">
        <v>141</v>
      </c>
      <c r="E186" s="39"/>
      <c r="F186" s="251" t="s">
        <v>246</v>
      </c>
      <c r="G186" s="39"/>
      <c r="H186" s="39"/>
      <c r="I186" s="144"/>
      <c r="J186" s="39"/>
      <c r="K186" s="39"/>
      <c r="L186" s="43"/>
      <c r="M186" s="252"/>
      <c r="N186" s="253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141</v>
      </c>
      <c r="AU186" s="16" t="s">
        <v>82</v>
      </c>
    </row>
    <row r="187" s="13" customFormat="1">
      <c r="A187" s="13"/>
      <c r="B187" s="254"/>
      <c r="C187" s="255"/>
      <c r="D187" s="250" t="s">
        <v>166</v>
      </c>
      <c r="E187" s="256" t="s">
        <v>1</v>
      </c>
      <c r="F187" s="257" t="s">
        <v>247</v>
      </c>
      <c r="G187" s="255"/>
      <c r="H187" s="258">
        <v>12.743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4" t="s">
        <v>166</v>
      </c>
      <c r="AU187" s="264" t="s">
        <v>82</v>
      </c>
      <c r="AV187" s="13" t="s">
        <v>82</v>
      </c>
      <c r="AW187" s="13" t="s">
        <v>30</v>
      </c>
      <c r="AX187" s="13" t="s">
        <v>73</v>
      </c>
      <c r="AY187" s="264" t="s">
        <v>134</v>
      </c>
    </row>
    <row r="188" s="14" customFormat="1">
      <c r="A188" s="14"/>
      <c r="B188" s="265"/>
      <c r="C188" s="266"/>
      <c r="D188" s="250" t="s">
        <v>166</v>
      </c>
      <c r="E188" s="267" t="s">
        <v>1</v>
      </c>
      <c r="F188" s="268" t="s">
        <v>192</v>
      </c>
      <c r="G188" s="266"/>
      <c r="H188" s="269">
        <v>12.743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5" t="s">
        <v>166</v>
      </c>
      <c r="AU188" s="275" t="s">
        <v>82</v>
      </c>
      <c r="AV188" s="14" t="s">
        <v>139</v>
      </c>
      <c r="AW188" s="14" t="s">
        <v>30</v>
      </c>
      <c r="AX188" s="14" t="s">
        <v>78</v>
      </c>
      <c r="AY188" s="275" t="s">
        <v>134</v>
      </c>
    </row>
    <row r="189" s="2" customFormat="1" ht="21.75" customHeight="1">
      <c r="A189" s="37"/>
      <c r="B189" s="38"/>
      <c r="C189" s="236" t="s">
        <v>248</v>
      </c>
      <c r="D189" s="236" t="s">
        <v>136</v>
      </c>
      <c r="E189" s="237" t="s">
        <v>249</v>
      </c>
      <c r="F189" s="238" t="s">
        <v>250</v>
      </c>
      <c r="G189" s="239" t="s">
        <v>87</v>
      </c>
      <c r="H189" s="240">
        <v>568</v>
      </c>
      <c r="I189" s="241"/>
      <c r="J189" s="242">
        <f>ROUND(I189*H189,2)</f>
        <v>0</v>
      </c>
      <c r="K189" s="243"/>
      <c r="L189" s="43"/>
      <c r="M189" s="244" t="s">
        <v>1</v>
      </c>
      <c r="N189" s="245" t="s">
        <v>38</v>
      </c>
      <c r="O189" s="90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8" t="s">
        <v>139</v>
      </c>
      <c r="AT189" s="248" t="s">
        <v>136</v>
      </c>
      <c r="AU189" s="248" t="s">
        <v>82</v>
      </c>
      <c r="AY189" s="16" t="s">
        <v>134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6" t="s">
        <v>78</v>
      </c>
      <c r="BK189" s="249">
        <f>ROUND(I189*H189,2)</f>
        <v>0</v>
      </c>
      <c r="BL189" s="16" t="s">
        <v>139</v>
      </c>
      <c r="BM189" s="248" t="s">
        <v>251</v>
      </c>
    </row>
    <row r="190" s="2" customFormat="1">
      <c r="A190" s="37"/>
      <c r="B190" s="38"/>
      <c r="C190" s="39"/>
      <c r="D190" s="250" t="s">
        <v>141</v>
      </c>
      <c r="E190" s="39"/>
      <c r="F190" s="251" t="s">
        <v>252</v>
      </c>
      <c r="G190" s="39"/>
      <c r="H190" s="39"/>
      <c r="I190" s="144"/>
      <c r="J190" s="39"/>
      <c r="K190" s="39"/>
      <c r="L190" s="43"/>
      <c r="M190" s="252"/>
      <c r="N190" s="253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141</v>
      </c>
      <c r="AU190" s="16" t="s">
        <v>82</v>
      </c>
    </row>
    <row r="191" s="13" customFormat="1">
      <c r="A191" s="13"/>
      <c r="B191" s="254"/>
      <c r="C191" s="255"/>
      <c r="D191" s="250" t="s">
        <v>166</v>
      </c>
      <c r="E191" s="256" t="s">
        <v>1</v>
      </c>
      <c r="F191" s="257" t="s">
        <v>253</v>
      </c>
      <c r="G191" s="255"/>
      <c r="H191" s="258">
        <v>251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4" t="s">
        <v>166</v>
      </c>
      <c r="AU191" s="264" t="s">
        <v>82</v>
      </c>
      <c r="AV191" s="13" t="s">
        <v>82</v>
      </c>
      <c r="AW191" s="13" t="s">
        <v>30</v>
      </c>
      <c r="AX191" s="13" t="s">
        <v>73</v>
      </c>
      <c r="AY191" s="264" t="s">
        <v>134</v>
      </c>
    </row>
    <row r="192" s="13" customFormat="1">
      <c r="A192" s="13"/>
      <c r="B192" s="254"/>
      <c r="C192" s="255"/>
      <c r="D192" s="250" t="s">
        <v>166</v>
      </c>
      <c r="E192" s="256" t="s">
        <v>1</v>
      </c>
      <c r="F192" s="257" t="s">
        <v>254</v>
      </c>
      <c r="G192" s="255"/>
      <c r="H192" s="258">
        <v>317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4" t="s">
        <v>166</v>
      </c>
      <c r="AU192" s="264" t="s">
        <v>82</v>
      </c>
      <c r="AV192" s="13" t="s">
        <v>82</v>
      </c>
      <c r="AW192" s="13" t="s">
        <v>30</v>
      </c>
      <c r="AX192" s="13" t="s">
        <v>73</v>
      </c>
      <c r="AY192" s="264" t="s">
        <v>134</v>
      </c>
    </row>
    <row r="193" s="2" customFormat="1" ht="21.75" customHeight="1">
      <c r="A193" s="37"/>
      <c r="B193" s="38"/>
      <c r="C193" s="236" t="s">
        <v>7</v>
      </c>
      <c r="D193" s="236" t="s">
        <v>136</v>
      </c>
      <c r="E193" s="237" t="s">
        <v>255</v>
      </c>
      <c r="F193" s="238" t="s">
        <v>256</v>
      </c>
      <c r="G193" s="239" t="s">
        <v>87</v>
      </c>
      <c r="H193" s="240">
        <v>568</v>
      </c>
      <c r="I193" s="241"/>
      <c r="J193" s="242">
        <f>ROUND(I193*H193,2)</f>
        <v>0</v>
      </c>
      <c r="K193" s="243"/>
      <c r="L193" s="43"/>
      <c r="M193" s="244" t="s">
        <v>1</v>
      </c>
      <c r="N193" s="245" t="s">
        <v>38</v>
      </c>
      <c r="O193" s="90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8" t="s">
        <v>139</v>
      </c>
      <c r="AT193" s="248" t="s">
        <v>136</v>
      </c>
      <c r="AU193" s="248" t="s">
        <v>82</v>
      </c>
      <c r="AY193" s="16" t="s">
        <v>134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6" t="s">
        <v>78</v>
      </c>
      <c r="BK193" s="249">
        <f>ROUND(I193*H193,2)</f>
        <v>0</v>
      </c>
      <c r="BL193" s="16" t="s">
        <v>139</v>
      </c>
      <c r="BM193" s="248" t="s">
        <v>257</v>
      </c>
    </row>
    <row r="194" s="2" customFormat="1">
      <c r="A194" s="37"/>
      <c r="B194" s="38"/>
      <c r="C194" s="39"/>
      <c r="D194" s="250" t="s">
        <v>141</v>
      </c>
      <c r="E194" s="39"/>
      <c r="F194" s="251" t="s">
        <v>258</v>
      </c>
      <c r="G194" s="39"/>
      <c r="H194" s="39"/>
      <c r="I194" s="144"/>
      <c r="J194" s="39"/>
      <c r="K194" s="39"/>
      <c r="L194" s="43"/>
      <c r="M194" s="252"/>
      <c r="N194" s="253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141</v>
      </c>
      <c r="AU194" s="16" t="s">
        <v>82</v>
      </c>
    </row>
    <row r="195" s="13" customFormat="1">
      <c r="A195" s="13"/>
      <c r="B195" s="254"/>
      <c r="C195" s="255"/>
      <c r="D195" s="250" t="s">
        <v>166</v>
      </c>
      <c r="E195" s="256" t="s">
        <v>1</v>
      </c>
      <c r="F195" s="257" t="s">
        <v>100</v>
      </c>
      <c r="G195" s="255"/>
      <c r="H195" s="258">
        <v>568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4" t="s">
        <v>166</v>
      </c>
      <c r="AU195" s="264" t="s">
        <v>82</v>
      </c>
      <c r="AV195" s="13" t="s">
        <v>82</v>
      </c>
      <c r="AW195" s="13" t="s">
        <v>30</v>
      </c>
      <c r="AX195" s="13" t="s">
        <v>73</v>
      </c>
      <c r="AY195" s="264" t="s">
        <v>134</v>
      </c>
    </row>
    <row r="196" s="2" customFormat="1" ht="21.75" customHeight="1">
      <c r="A196" s="37"/>
      <c r="B196" s="38"/>
      <c r="C196" s="276" t="s">
        <v>259</v>
      </c>
      <c r="D196" s="276" t="s">
        <v>242</v>
      </c>
      <c r="E196" s="277" t="s">
        <v>260</v>
      </c>
      <c r="F196" s="278" t="s">
        <v>261</v>
      </c>
      <c r="G196" s="279" t="s">
        <v>262</v>
      </c>
      <c r="H196" s="280">
        <v>8.5199999999999996</v>
      </c>
      <c r="I196" s="281"/>
      <c r="J196" s="282">
        <f>ROUND(I196*H196,2)</f>
        <v>0</v>
      </c>
      <c r="K196" s="283"/>
      <c r="L196" s="284"/>
      <c r="M196" s="285" t="s">
        <v>1</v>
      </c>
      <c r="N196" s="286" t="s">
        <v>38</v>
      </c>
      <c r="O196" s="90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8" t="s">
        <v>173</v>
      </c>
      <c r="AT196" s="248" t="s">
        <v>242</v>
      </c>
      <c r="AU196" s="248" t="s">
        <v>82</v>
      </c>
      <c r="AY196" s="16" t="s">
        <v>134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6" t="s">
        <v>78</v>
      </c>
      <c r="BK196" s="249">
        <f>ROUND(I196*H196,2)</f>
        <v>0</v>
      </c>
      <c r="BL196" s="16" t="s">
        <v>139</v>
      </c>
      <c r="BM196" s="248" t="s">
        <v>263</v>
      </c>
    </row>
    <row r="197" s="2" customFormat="1">
      <c r="A197" s="37"/>
      <c r="B197" s="38"/>
      <c r="C197" s="39"/>
      <c r="D197" s="250" t="s">
        <v>141</v>
      </c>
      <c r="E197" s="39"/>
      <c r="F197" s="251" t="s">
        <v>261</v>
      </c>
      <c r="G197" s="39"/>
      <c r="H197" s="39"/>
      <c r="I197" s="144"/>
      <c r="J197" s="39"/>
      <c r="K197" s="39"/>
      <c r="L197" s="43"/>
      <c r="M197" s="252"/>
      <c r="N197" s="253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141</v>
      </c>
      <c r="AU197" s="16" t="s">
        <v>82</v>
      </c>
    </row>
    <row r="198" s="13" customFormat="1">
      <c r="A198" s="13"/>
      <c r="B198" s="254"/>
      <c r="C198" s="255"/>
      <c r="D198" s="250" t="s">
        <v>166</v>
      </c>
      <c r="E198" s="256" t="s">
        <v>1</v>
      </c>
      <c r="F198" s="257" t="s">
        <v>264</v>
      </c>
      <c r="G198" s="255"/>
      <c r="H198" s="258">
        <v>8.5199999999999996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4" t="s">
        <v>166</v>
      </c>
      <c r="AU198" s="264" t="s">
        <v>82</v>
      </c>
      <c r="AV198" s="13" t="s">
        <v>82</v>
      </c>
      <c r="AW198" s="13" t="s">
        <v>30</v>
      </c>
      <c r="AX198" s="13" t="s">
        <v>73</v>
      </c>
      <c r="AY198" s="264" t="s">
        <v>134</v>
      </c>
    </row>
    <row r="199" s="2" customFormat="1" ht="16.5" customHeight="1">
      <c r="A199" s="37"/>
      <c r="B199" s="38"/>
      <c r="C199" s="236" t="s">
        <v>265</v>
      </c>
      <c r="D199" s="236" t="s">
        <v>136</v>
      </c>
      <c r="E199" s="237" t="s">
        <v>266</v>
      </c>
      <c r="F199" s="238" t="s">
        <v>267</v>
      </c>
      <c r="G199" s="239" t="s">
        <v>187</v>
      </c>
      <c r="H199" s="240">
        <v>5.6799999999999997</v>
      </c>
      <c r="I199" s="241"/>
      <c r="J199" s="242">
        <f>ROUND(I199*H199,2)</f>
        <v>0</v>
      </c>
      <c r="K199" s="243"/>
      <c r="L199" s="43"/>
      <c r="M199" s="244" t="s">
        <v>1</v>
      </c>
      <c r="N199" s="245" t="s">
        <v>38</v>
      </c>
      <c r="O199" s="90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48" t="s">
        <v>139</v>
      </c>
      <c r="AT199" s="248" t="s">
        <v>136</v>
      </c>
      <c r="AU199" s="248" t="s">
        <v>82</v>
      </c>
      <c r="AY199" s="16" t="s">
        <v>134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6" t="s">
        <v>78</v>
      </c>
      <c r="BK199" s="249">
        <f>ROUND(I199*H199,2)</f>
        <v>0</v>
      </c>
      <c r="BL199" s="16" t="s">
        <v>139</v>
      </c>
      <c r="BM199" s="248" t="s">
        <v>268</v>
      </c>
    </row>
    <row r="200" s="2" customFormat="1">
      <c r="A200" s="37"/>
      <c r="B200" s="38"/>
      <c r="C200" s="39"/>
      <c r="D200" s="250" t="s">
        <v>141</v>
      </c>
      <c r="E200" s="39"/>
      <c r="F200" s="251" t="s">
        <v>269</v>
      </c>
      <c r="G200" s="39"/>
      <c r="H200" s="39"/>
      <c r="I200" s="144"/>
      <c r="J200" s="39"/>
      <c r="K200" s="39"/>
      <c r="L200" s="43"/>
      <c r="M200" s="252"/>
      <c r="N200" s="253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141</v>
      </c>
      <c r="AU200" s="16" t="s">
        <v>82</v>
      </c>
    </row>
    <row r="201" s="13" customFormat="1">
      <c r="A201" s="13"/>
      <c r="B201" s="254"/>
      <c r="C201" s="255"/>
      <c r="D201" s="250" t="s">
        <v>166</v>
      </c>
      <c r="E201" s="256" t="s">
        <v>1</v>
      </c>
      <c r="F201" s="257" t="s">
        <v>270</v>
      </c>
      <c r="G201" s="255"/>
      <c r="H201" s="258">
        <v>5.6799999999999997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4" t="s">
        <v>166</v>
      </c>
      <c r="AU201" s="264" t="s">
        <v>82</v>
      </c>
      <c r="AV201" s="13" t="s">
        <v>82</v>
      </c>
      <c r="AW201" s="13" t="s">
        <v>30</v>
      </c>
      <c r="AX201" s="13" t="s">
        <v>73</v>
      </c>
      <c r="AY201" s="264" t="s">
        <v>134</v>
      </c>
    </row>
    <row r="202" s="14" customFormat="1">
      <c r="A202" s="14"/>
      <c r="B202" s="265"/>
      <c r="C202" s="266"/>
      <c r="D202" s="250" t="s">
        <v>166</v>
      </c>
      <c r="E202" s="267" t="s">
        <v>1</v>
      </c>
      <c r="F202" s="268" t="s">
        <v>192</v>
      </c>
      <c r="G202" s="266"/>
      <c r="H202" s="269">
        <v>5.6799999999999997</v>
      </c>
      <c r="I202" s="270"/>
      <c r="J202" s="266"/>
      <c r="K202" s="266"/>
      <c r="L202" s="271"/>
      <c r="M202" s="272"/>
      <c r="N202" s="273"/>
      <c r="O202" s="273"/>
      <c r="P202" s="273"/>
      <c r="Q202" s="273"/>
      <c r="R202" s="273"/>
      <c r="S202" s="273"/>
      <c r="T202" s="27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5" t="s">
        <v>166</v>
      </c>
      <c r="AU202" s="275" t="s">
        <v>82</v>
      </c>
      <c r="AV202" s="14" t="s">
        <v>139</v>
      </c>
      <c r="AW202" s="14" t="s">
        <v>30</v>
      </c>
      <c r="AX202" s="14" t="s">
        <v>78</v>
      </c>
      <c r="AY202" s="275" t="s">
        <v>134</v>
      </c>
    </row>
    <row r="203" s="2" customFormat="1" ht="16.5" customHeight="1">
      <c r="A203" s="37"/>
      <c r="B203" s="38"/>
      <c r="C203" s="236" t="s">
        <v>271</v>
      </c>
      <c r="D203" s="236" t="s">
        <v>136</v>
      </c>
      <c r="E203" s="237" t="s">
        <v>272</v>
      </c>
      <c r="F203" s="238" t="s">
        <v>273</v>
      </c>
      <c r="G203" s="239" t="s">
        <v>187</v>
      </c>
      <c r="H203" s="240">
        <v>5.6799999999999997</v>
      </c>
      <c r="I203" s="241"/>
      <c r="J203" s="242">
        <f>ROUND(I203*H203,2)</f>
        <v>0</v>
      </c>
      <c r="K203" s="243"/>
      <c r="L203" s="43"/>
      <c r="M203" s="244" t="s">
        <v>1</v>
      </c>
      <c r="N203" s="245" t="s">
        <v>38</v>
      </c>
      <c r="O203" s="90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8" t="s">
        <v>139</v>
      </c>
      <c r="AT203" s="248" t="s">
        <v>136</v>
      </c>
      <c r="AU203" s="248" t="s">
        <v>82</v>
      </c>
      <c r="AY203" s="16" t="s">
        <v>134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6" t="s">
        <v>78</v>
      </c>
      <c r="BK203" s="249">
        <f>ROUND(I203*H203,2)</f>
        <v>0</v>
      </c>
      <c r="BL203" s="16" t="s">
        <v>139</v>
      </c>
      <c r="BM203" s="248" t="s">
        <v>274</v>
      </c>
    </row>
    <row r="204" s="2" customFormat="1">
      <c r="A204" s="37"/>
      <c r="B204" s="38"/>
      <c r="C204" s="39"/>
      <c r="D204" s="250" t="s">
        <v>141</v>
      </c>
      <c r="E204" s="39"/>
      <c r="F204" s="251" t="s">
        <v>275</v>
      </c>
      <c r="G204" s="39"/>
      <c r="H204" s="39"/>
      <c r="I204" s="144"/>
      <c r="J204" s="39"/>
      <c r="K204" s="39"/>
      <c r="L204" s="43"/>
      <c r="M204" s="252"/>
      <c r="N204" s="253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141</v>
      </c>
      <c r="AU204" s="16" t="s">
        <v>82</v>
      </c>
    </row>
    <row r="205" s="2" customFormat="1" ht="21.75" customHeight="1">
      <c r="A205" s="37"/>
      <c r="B205" s="38"/>
      <c r="C205" s="236" t="s">
        <v>276</v>
      </c>
      <c r="D205" s="236" t="s">
        <v>136</v>
      </c>
      <c r="E205" s="237" t="s">
        <v>277</v>
      </c>
      <c r="F205" s="238" t="s">
        <v>278</v>
      </c>
      <c r="G205" s="239" t="s">
        <v>87</v>
      </c>
      <c r="H205" s="240">
        <v>568</v>
      </c>
      <c r="I205" s="241"/>
      <c r="J205" s="242">
        <f>ROUND(I205*H205,2)</f>
        <v>0</v>
      </c>
      <c r="K205" s="243"/>
      <c r="L205" s="43"/>
      <c r="M205" s="244" t="s">
        <v>1</v>
      </c>
      <c r="N205" s="245" t="s">
        <v>38</v>
      </c>
      <c r="O205" s="90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48" t="s">
        <v>139</v>
      </c>
      <c r="AT205" s="248" t="s">
        <v>136</v>
      </c>
      <c r="AU205" s="248" t="s">
        <v>82</v>
      </c>
      <c r="AY205" s="16" t="s">
        <v>134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6" t="s">
        <v>78</v>
      </c>
      <c r="BK205" s="249">
        <f>ROUND(I205*H205,2)</f>
        <v>0</v>
      </c>
      <c r="BL205" s="16" t="s">
        <v>139</v>
      </c>
      <c r="BM205" s="248" t="s">
        <v>279</v>
      </c>
    </row>
    <row r="206" s="2" customFormat="1">
      <c r="A206" s="37"/>
      <c r="B206" s="38"/>
      <c r="C206" s="39"/>
      <c r="D206" s="250" t="s">
        <v>141</v>
      </c>
      <c r="E206" s="39"/>
      <c r="F206" s="251" t="s">
        <v>280</v>
      </c>
      <c r="G206" s="39"/>
      <c r="H206" s="39"/>
      <c r="I206" s="144"/>
      <c r="J206" s="39"/>
      <c r="K206" s="39"/>
      <c r="L206" s="43"/>
      <c r="M206" s="252"/>
      <c r="N206" s="253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141</v>
      </c>
      <c r="AU206" s="16" t="s">
        <v>82</v>
      </c>
    </row>
    <row r="207" s="13" customFormat="1">
      <c r="A207" s="13"/>
      <c r="B207" s="254"/>
      <c r="C207" s="255"/>
      <c r="D207" s="250" t="s">
        <v>166</v>
      </c>
      <c r="E207" s="256" t="s">
        <v>1</v>
      </c>
      <c r="F207" s="257" t="s">
        <v>100</v>
      </c>
      <c r="G207" s="255"/>
      <c r="H207" s="258">
        <v>568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4" t="s">
        <v>166</v>
      </c>
      <c r="AU207" s="264" t="s">
        <v>82</v>
      </c>
      <c r="AV207" s="13" t="s">
        <v>82</v>
      </c>
      <c r="AW207" s="13" t="s">
        <v>30</v>
      </c>
      <c r="AX207" s="13" t="s">
        <v>73</v>
      </c>
      <c r="AY207" s="264" t="s">
        <v>134</v>
      </c>
    </row>
    <row r="208" s="14" customFormat="1">
      <c r="A208" s="14"/>
      <c r="B208" s="265"/>
      <c r="C208" s="266"/>
      <c r="D208" s="250" t="s">
        <v>166</v>
      </c>
      <c r="E208" s="267" t="s">
        <v>1</v>
      </c>
      <c r="F208" s="268" t="s">
        <v>192</v>
      </c>
      <c r="G208" s="266"/>
      <c r="H208" s="269">
        <v>568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5" t="s">
        <v>166</v>
      </c>
      <c r="AU208" s="275" t="s">
        <v>82</v>
      </c>
      <c r="AV208" s="14" t="s">
        <v>139</v>
      </c>
      <c r="AW208" s="14" t="s">
        <v>30</v>
      </c>
      <c r="AX208" s="14" t="s">
        <v>78</v>
      </c>
      <c r="AY208" s="275" t="s">
        <v>134</v>
      </c>
    </row>
    <row r="209" s="2" customFormat="1" ht="33" customHeight="1">
      <c r="A209" s="37"/>
      <c r="B209" s="38"/>
      <c r="C209" s="236" t="s">
        <v>281</v>
      </c>
      <c r="D209" s="236" t="s">
        <v>136</v>
      </c>
      <c r="E209" s="237" t="s">
        <v>282</v>
      </c>
      <c r="F209" s="238" t="s">
        <v>283</v>
      </c>
      <c r="G209" s="239" t="s">
        <v>98</v>
      </c>
      <c r="H209" s="240">
        <v>150</v>
      </c>
      <c r="I209" s="241"/>
      <c r="J209" s="242">
        <f>ROUND(I209*H209,2)</f>
        <v>0</v>
      </c>
      <c r="K209" s="243"/>
      <c r="L209" s="43"/>
      <c r="M209" s="244" t="s">
        <v>1</v>
      </c>
      <c r="N209" s="245" t="s">
        <v>38</v>
      </c>
      <c r="O209" s="90"/>
      <c r="P209" s="246">
        <f>O209*H209</f>
        <v>0</v>
      </c>
      <c r="Q209" s="246">
        <v>0.20469000000000001</v>
      </c>
      <c r="R209" s="246">
        <f>Q209*H209</f>
        <v>30.703500000000002</v>
      </c>
      <c r="S209" s="246">
        <v>0</v>
      </c>
      <c r="T209" s="24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48" t="s">
        <v>139</v>
      </c>
      <c r="AT209" s="248" t="s">
        <v>136</v>
      </c>
      <c r="AU209" s="248" t="s">
        <v>82</v>
      </c>
      <c r="AY209" s="16" t="s">
        <v>134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6" t="s">
        <v>78</v>
      </c>
      <c r="BK209" s="249">
        <f>ROUND(I209*H209,2)</f>
        <v>0</v>
      </c>
      <c r="BL209" s="16" t="s">
        <v>139</v>
      </c>
      <c r="BM209" s="248" t="s">
        <v>284</v>
      </c>
    </row>
    <row r="210" s="2" customFormat="1">
      <c r="A210" s="37"/>
      <c r="B210" s="38"/>
      <c r="C210" s="39"/>
      <c r="D210" s="250" t="s">
        <v>141</v>
      </c>
      <c r="E210" s="39"/>
      <c r="F210" s="251" t="s">
        <v>285</v>
      </c>
      <c r="G210" s="39"/>
      <c r="H210" s="39"/>
      <c r="I210" s="144"/>
      <c r="J210" s="39"/>
      <c r="K210" s="39"/>
      <c r="L210" s="43"/>
      <c r="M210" s="252"/>
      <c r="N210" s="253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141</v>
      </c>
      <c r="AU210" s="16" t="s">
        <v>82</v>
      </c>
    </row>
    <row r="211" s="12" customFormat="1" ht="22.8" customHeight="1">
      <c r="A211" s="12"/>
      <c r="B211" s="220"/>
      <c r="C211" s="221"/>
      <c r="D211" s="222" t="s">
        <v>72</v>
      </c>
      <c r="E211" s="234" t="s">
        <v>139</v>
      </c>
      <c r="F211" s="234" t="s">
        <v>286</v>
      </c>
      <c r="G211" s="221"/>
      <c r="H211" s="221"/>
      <c r="I211" s="224"/>
      <c r="J211" s="235">
        <f>BK211</f>
        <v>0</v>
      </c>
      <c r="K211" s="221"/>
      <c r="L211" s="226"/>
      <c r="M211" s="227"/>
      <c r="N211" s="228"/>
      <c r="O211" s="228"/>
      <c r="P211" s="229">
        <f>SUM(P212:P214)</f>
        <v>0</v>
      </c>
      <c r="Q211" s="228"/>
      <c r="R211" s="229">
        <f>SUM(R212:R214)</f>
        <v>2.5380660000000002</v>
      </c>
      <c r="S211" s="228"/>
      <c r="T211" s="230">
        <f>SUM(T212:T214)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1" t="s">
        <v>78</v>
      </c>
      <c r="AT211" s="232" t="s">
        <v>72</v>
      </c>
      <c r="AU211" s="232" t="s">
        <v>78</v>
      </c>
      <c r="AY211" s="231" t="s">
        <v>134</v>
      </c>
      <c r="BK211" s="233">
        <f>SUM(BK212:BK214)</f>
        <v>0</v>
      </c>
    </row>
    <row r="212" s="2" customFormat="1" ht="21.75" customHeight="1">
      <c r="A212" s="37"/>
      <c r="B212" s="38"/>
      <c r="C212" s="236" t="s">
        <v>287</v>
      </c>
      <c r="D212" s="236" t="s">
        <v>136</v>
      </c>
      <c r="E212" s="237" t="s">
        <v>288</v>
      </c>
      <c r="F212" s="238" t="s">
        <v>289</v>
      </c>
      <c r="G212" s="239" t="s">
        <v>187</v>
      </c>
      <c r="H212" s="240">
        <v>1.49</v>
      </c>
      <c r="I212" s="241"/>
      <c r="J212" s="242">
        <f>ROUND(I212*H212,2)</f>
        <v>0</v>
      </c>
      <c r="K212" s="243"/>
      <c r="L212" s="43"/>
      <c r="M212" s="244" t="s">
        <v>1</v>
      </c>
      <c r="N212" s="245" t="s">
        <v>38</v>
      </c>
      <c r="O212" s="90"/>
      <c r="P212" s="246">
        <f>O212*H212</f>
        <v>0</v>
      </c>
      <c r="Q212" s="246">
        <v>1.7034</v>
      </c>
      <c r="R212" s="246">
        <f>Q212*H212</f>
        <v>2.5380660000000002</v>
      </c>
      <c r="S212" s="246">
        <v>0</v>
      </c>
      <c r="T212" s="24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48" t="s">
        <v>139</v>
      </c>
      <c r="AT212" s="248" t="s">
        <v>136</v>
      </c>
      <c r="AU212" s="248" t="s">
        <v>82</v>
      </c>
      <c r="AY212" s="16" t="s">
        <v>134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6" t="s">
        <v>78</v>
      </c>
      <c r="BK212" s="249">
        <f>ROUND(I212*H212,2)</f>
        <v>0</v>
      </c>
      <c r="BL212" s="16" t="s">
        <v>139</v>
      </c>
      <c r="BM212" s="248" t="s">
        <v>290</v>
      </c>
    </row>
    <row r="213" s="2" customFormat="1">
      <c r="A213" s="37"/>
      <c r="B213" s="38"/>
      <c r="C213" s="39"/>
      <c r="D213" s="250" t="s">
        <v>141</v>
      </c>
      <c r="E213" s="39"/>
      <c r="F213" s="251" t="s">
        <v>289</v>
      </c>
      <c r="G213" s="39"/>
      <c r="H213" s="39"/>
      <c r="I213" s="144"/>
      <c r="J213" s="39"/>
      <c r="K213" s="39"/>
      <c r="L213" s="43"/>
      <c r="M213" s="252"/>
      <c r="N213" s="253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141</v>
      </c>
      <c r="AU213" s="16" t="s">
        <v>82</v>
      </c>
    </row>
    <row r="214" s="13" customFormat="1">
      <c r="A214" s="13"/>
      <c r="B214" s="254"/>
      <c r="C214" s="255"/>
      <c r="D214" s="250" t="s">
        <v>166</v>
      </c>
      <c r="E214" s="256" t="s">
        <v>1</v>
      </c>
      <c r="F214" s="257" t="s">
        <v>291</v>
      </c>
      <c r="G214" s="255"/>
      <c r="H214" s="258">
        <v>1.49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4" t="s">
        <v>166</v>
      </c>
      <c r="AU214" s="264" t="s">
        <v>82</v>
      </c>
      <c r="AV214" s="13" t="s">
        <v>82</v>
      </c>
      <c r="AW214" s="13" t="s">
        <v>30</v>
      </c>
      <c r="AX214" s="13" t="s">
        <v>73</v>
      </c>
      <c r="AY214" s="264" t="s">
        <v>134</v>
      </c>
    </row>
    <row r="215" s="12" customFormat="1" ht="22.8" customHeight="1">
      <c r="A215" s="12"/>
      <c r="B215" s="220"/>
      <c r="C215" s="221"/>
      <c r="D215" s="222" t="s">
        <v>72</v>
      </c>
      <c r="E215" s="234" t="s">
        <v>156</v>
      </c>
      <c r="F215" s="234" t="s">
        <v>292</v>
      </c>
      <c r="G215" s="221"/>
      <c r="H215" s="221"/>
      <c r="I215" s="224"/>
      <c r="J215" s="235">
        <f>BK215</f>
        <v>0</v>
      </c>
      <c r="K215" s="221"/>
      <c r="L215" s="226"/>
      <c r="M215" s="227"/>
      <c r="N215" s="228"/>
      <c r="O215" s="228"/>
      <c r="P215" s="229">
        <f>SUM(P216:P259)</f>
        <v>0</v>
      </c>
      <c r="Q215" s="228"/>
      <c r="R215" s="229">
        <f>SUM(R216:R259)</f>
        <v>645.08199400000001</v>
      </c>
      <c r="S215" s="228"/>
      <c r="T215" s="230">
        <f>SUM(T216:T259)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1" t="s">
        <v>78</v>
      </c>
      <c r="AT215" s="232" t="s">
        <v>72</v>
      </c>
      <c r="AU215" s="232" t="s">
        <v>78</v>
      </c>
      <c r="AY215" s="231" t="s">
        <v>134</v>
      </c>
      <c r="BK215" s="233">
        <f>SUM(BK216:BK259)</f>
        <v>0</v>
      </c>
    </row>
    <row r="216" s="2" customFormat="1" ht="16.5" customHeight="1">
      <c r="A216" s="37"/>
      <c r="B216" s="38"/>
      <c r="C216" s="236" t="s">
        <v>293</v>
      </c>
      <c r="D216" s="236" t="s">
        <v>136</v>
      </c>
      <c r="E216" s="237" t="s">
        <v>294</v>
      </c>
      <c r="F216" s="238" t="s">
        <v>295</v>
      </c>
      <c r="G216" s="239" t="s">
        <v>87</v>
      </c>
      <c r="H216" s="240">
        <v>762.5</v>
      </c>
      <c r="I216" s="241"/>
      <c r="J216" s="242">
        <f>ROUND(I216*H216,2)</f>
        <v>0</v>
      </c>
      <c r="K216" s="243"/>
      <c r="L216" s="43"/>
      <c r="M216" s="244" t="s">
        <v>1</v>
      </c>
      <c r="N216" s="245" t="s">
        <v>38</v>
      </c>
      <c r="O216" s="90"/>
      <c r="P216" s="246">
        <f>O216*H216</f>
        <v>0</v>
      </c>
      <c r="Q216" s="246">
        <v>0.27994000000000002</v>
      </c>
      <c r="R216" s="246">
        <f>Q216*H216</f>
        <v>213.45425000000003</v>
      </c>
      <c r="S216" s="246">
        <v>0</v>
      </c>
      <c r="T216" s="24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48" t="s">
        <v>139</v>
      </c>
      <c r="AT216" s="248" t="s">
        <v>136</v>
      </c>
      <c r="AU216" s="248" t="s">
        <v>82</v>
      </c>
      <c r="AY216" s="16" t="s">
        <v>134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6" t="s">
        <v>78</v>
      </c>
      <c r="BK216" s="249">
        <f>ROUND(I216*H216,2)</f>
        <v>0</v>
      </c>
      <c r="BL216" s="16" t="s">
        <v>139</v>
      </c>
      <c r="BM216" s="248" t="s">
        <v>296</v>
      </c>
    </row>
    <row r="217" s="2" customFormat="1">
      <c r="A217" s="37"/>
      <c r="B217" s="38"/>
      <c r="C217" s="39"/>
      <c r="D217" s="250" t="s">
        <v>141</v>
      </c>
      <c r="E217" s="39"/>
      <c r="F217" s="251" t="s">
        <v>297</v>
      </c>
      <c r="G217" s="39"/>
      <c r="H217" s="39"/>
      <c r="I217" s="144"/>
      <c r="J217" s="39"/>
      <c r="K217" s="39"/>
      <c r="L217" s="43"/>
      <c r="M217" s="252"/>
      <c r="N217" s="253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141</v>
      </c>
      <c r="AU217" s="16" t="s">
        <v>82</v>
      </c>
    </row>
    <row r="218" s="13" customFormat="1">
      <c r="A218" s="13"/>
      <c r="B218" s="254"/>
      <c r="C218" s="255"/>
      <c r="D218" s="250" t="s">
        <v>166</v>
      </c>
      <c r="E218" s="256" t="s">
        <v>1</v>
      </c>
      <c r="F218" s="257" t="s">
        <v>198</v>
      </c>
      <c r="G218" s="255"/>
      <c r="H218" s="258">
        <v>762.5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4" t="s">
        <v>166</v>
      </c>
      <c r="AU218" s="264" t="s">
        <v>82</v>
      </c>
      <c r="AV218" s="13" t="s">
        <v>82</v>
      </c>
      <c r="AW218" s="13" t="s">
        <v>30</v>
      </c>
      <c r="AX218" s="13" t="s">
        <v>73</v>
      </c>
      <c r="AY218" s="264" t="s">
        <v>134</v>
      </c>
    </row>
    <row r="219" s="2" customFormat="1" ht="16.5" customHeight="1">
      <c r="A219" s="37"/>
      <c r="B219" s="38"/>
      <c r="C219" s="236" t="s">
        <v>298</v>
      </c>
      <c r="D219" s="236" t="s">
        <v>136</v>
      </c>
      <c r="E219" s="237" t="s">
        <v>299</v>
      </c>
      <c r="F219" s="238" t="s">
        <v>300</v>
      </c>
      <c r="G219" s="239" t="s">
        <v>87</v>
      </c>
      <c r="H219" s="240">
        <v>733.10000000000002</v>
      </c>
      <c r="I219" s="241"/>
      <c r="J219" s="242">
        <f>ROUND(I219*H219,2)</f>
        <v>0</v>
      </c>
      <c r="K219" s="243"/>
      <c r="L219" s="43"/>
      <c r="M219" s="244" t="s">
        <v>1</v>
      </c>
      <c r="N219" s="245" t="s">
        <v>38</v>
      </c>
      <c r="O219" s="90"/>
      <c r="P219" s="246">
        <f>O219*H219</f>
        <v>0</v>
      </c>
      <c r="Q219" s="246">
        <v>0.27994000000000002</v>
      </c>
      <c r="R219" s="246">
        <f>Q219*H219</f>
        <v>205.22401400000001</v>
      </c>
      <c r="S219" s="246">
        <v>0</v>
      </c>
      <c r="T219" s="24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48" t="s">
        <v>139</v>
      </c>
      <c r="AT219" s="248" t="s">
        <v>136</v>
      </c>
      <c r="AU219" s="248" t="s">
        <v>82</v>
      </c>
      <c r="AY219" s="16" t="s">
        <v>134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6" t="s">
        <v>78</v>
      </c>
      <c r="BK219" s="249">
        <f>ROUND(I219*H219,2)</f>
        <v>0</v>
      </c>
      <c r="BL219" s="16" t="s">
        <v>139</v>
      </c>
      <c r="BM219" s="248" t="s">
        <v>301</v>
      </c>
    </row>
    <row r="220" s="2" customFormat="1">
      <c r="A220" s="37"/>
      <c r="B220" s="38"/>
      <c r="C220" s="39"/>
      <c r="D220" s="250" t="s">
        <v>141</v>
      </c>
      <c r="E220" s="39"/>
      <c r="F220" s="251" t="s">
        <v>297</v>
      </c>
      <c r="G220" s="39"/>
      <c r="H220" s="39"/>
      <c r="I220" s="144"/>
      <c r="J220" s="39"/>
      <c r="K220" s="39"/>
      <c r="L220" s="43"/>
      <c r="M220" s="252"/>
      <c r="N220" s="253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141</v>
      </c>
      <c r="AU220" s="16" t="s">
        <v>82</v>
      </c>
    </row>
    <row r="221" s="13" customFormat="1">
      <c r="A221" s="13"/>
      <c r="B221" s="254"/>
      <c r="C221" s="255"/>
      <c r="D221" s="250" t="s">
        <v>166</v>
      </c>
      <c r="E221" s="256" t="s">
        <v>1</v>
      </c>
      <c r="F221" s="257" t="s">
        <v>302</v>
      </c>
      <c r="G221" s="255"/>
      <c r="H221" s="258">
        <v>733.10000000000002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4" t="s">
        <v>166</v>
      </c>
      <c r="AU221" s="264" t="s">
        <v>82</v>
      </c>
      <c r="AV221" s="13" t="s">
        <v>82</v>
      </c>
      <c r="AW221" s="13" t="s">
        <v>30</v>
      </c>
      <c r="AX221" s="13" t="s">
        <v>73</v>
      </c>
      <c r="AY221" s="264" t="s">
        <v>134</v>
      </c>
    </row>
    <row r="222" s="2" customFormat="1" ht="21.75" customHeight="1">
      <c r="A222" s="37"/>
      <c r="B222" s="38"/>
      <c r="C222" s="236" t="s">
        <v>303</v>
      </c>
      <c r="D222" s="236" t="s">
        <v>136</v>
      </c>
      <c r="E222" s="237" t="s">
        <v>304</v>
      </c>
      <c r="F222" s="238" t="s">
        <v>305</v>
      </c>
      <c r="G222" s="239" t="s">
        <v>87</v>
      </c>
      <c r="H222" s="240">
        <v>479</v>
      </c>
      <c r="I222" s="241"/>
      <c r="J222" s="242">
        <f>ROUND(I222*H222,2)</f>
        <v>0</v>
      </c>
      <c r="K222" s="243"/>
      <c r="L222" s="43"/>
      <c r="M222" s="244" t="s">
        <v>1</v>
      </c>
      <c r="N222" s="245" t="s">
        <v>38</v>
      </c>
      <c r="O222" s="90"/>
      <c r="P222" s="246">
        <f>O222*H222</f>
        <v>0</v>
      </c>
      <c r="Q222" s="246">
        <v>0.18462999999999999</v>
      </c>
      <c r="R222" s="246">
        <f>Q222*H222</f>
        <v>88.43777</v>
      </c>
      <c r="S222" s="246">
        <v>0</v>
      </c>
      <c r="T222" s="24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48" t="s">
        <v>139</v>
      </c>
      <c r="AT222" s="248" t="s">
        <v>136</v>
      </c>
      <c r="AU222" s="248" t="s">
        <v>82</v>
      </c>
      <c r="AY222" s="16" t="s">
        <v>134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6" t="s">
        <v>78</v>
      </c>
      <c r="BK222" s="249">
        <f>ROUND(I222*H222,2)</f>
        <v>0</v>
      </c>
      <c r="BL222" s="16" t="s">
        <v>139</v>
      </c>
      <c r="BM222" s="248" t="s">
        <v>306</v>
      </c>
    </row>
    <row r="223" s="2" customFormat="1">
      <c r="A223" s="37"/>
      <c r="B223" s="38"/>
      <c r="C223" s="39"/>
      <c r="D223" s="250" t="s">
        <v>141</v>
      </c>
      <c r="E223" s="39"/>
      <c r="F223" s="251" t="s">
        <v>307</v>
      </c>
      <c r="G223" s="39"/>
      <c r="H223" s="39"/>
      <c r="I223" s="144"/>
      <c r="J223" s="39"/>
      <c r="K223" s="39"/>
      <c r="L223" s="43"/>
      <c r="M223" s="252"/>
      <c r="N223" s="253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141</v>
      </c>
      <c r="AU223" s="16" t="s">
        <v>82</v>
      </c>
    </row>
    <row r="224" s="13" customFormat="1">
      <c r="A224" s="13"/>
      <c r="B224" s="254"/>
      <c r="C224" s="255"/>
      <c r="D224" s="250" t="s">
        <v>166</v>
      </c>
      <c r="E224" s="256" t="s">
        <v>85</v>
      </c>
      <c r="F224" s="257" t="s">
        <v>308</v>
      </c>
      <c r="G224" s="255"/>
      <c r="H224" s="258">
        <v>479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4" t="s">
        <v>166</v>
      </c>
      <c r="AU224" s="264" t="s">
        <v>82</v>
      </c>
      <c r="AV224" s="13" t="s">
        <v>82</v>
      </c>
      <c r="AW224" s="13" t="s">
        <v>30</v>
      </c>
      <c r="AX224" s="13" t="s">
        <v>73</v>
      </c>
      <c r="AY224" s="264" t="s">
        <v>134</v>
      </c>
    </row>
    <row r="225" s="2" customFormat="1" ht="21.75" customHeight="1">
      <c r="A225" s="37"/>
      <c r="B225" s="38"/>
      <c r="C225" s="236" t="s">
        <v>309</v>
      </c>
      <c r="D225" s="236" t="s">
        <v>136</v>
      </c>
      <c r="E225" s="237" t="s">
        <v>310</v>
      </c>
      <c r="F225" s="238" t="s">
        <v>311</v>
      </c>
      <c r="G225" s="239" t="s">
        <v>87</v>
      </c>
      <c r="H225" s="240">
        <v>479</v>
      </c>
      <c r="I225" s="241"/>
      <c r="J225" s="242">
        <f>ROUND(I225*H225,2)</f>
        <v>0</v>
      </c>
      <c r="K225" s="243"/>
      <c r="L225" s="43"/>
      <c r="M225" s="244" t="s">
        <v>1</v>
      </c>
      <c r="N225" s="245" t="s">
        <v>38</v>
      </c>
      <c r="O225" s="90"/>
      <c r="P225" s="246">
        <f>O225*H225</f>
        <v>0</v>
      </c>
      <c r="Q225" s="246">
        <v>0.0056100000000000004</v>
      </c>
      <c r="R225" s="246">
        <f>Q225*H225</f>
        <v>2.6871900000000002</v>
      </c>
      <c r="S225" s="246">
        <v>0</v>
      </c>
      <c r="T225" s="24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8" t="s">
        <v>139</v>
      </c>
      <c r="AT225" s="248" t="s">
        <v>136</v>
      </c>
      <c r="AU225" s="248" t="s">
        <v>82</v>
      </c>
      <c r="AY225" s="16" t="s">
        <v>134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6" t="s">
        <v>78</v>
      </c>
      <c r="BK225" s="249">
        <f>ROUND(I225*H225,2)</f>
        <v>0</v>
      </c>
      <c r="BL225" s="16" t="s">
        <v>139</v>
      </c>
      <c r="BM225" s="248" t="s">
        <v>312</v>
      </c>
    </row>
    <row r="226" s="2" customFormat="1">
      <c r="A226" s="37"/>
      <c r="B226" s="38"/>
      <c r="C226" s="39"/>
      <c r="D226" s="250" t="s">
        <v>141</v>
      </c>
      <c r="E226" s="39"/>
      <c r="F226" s="251" t="s">
        <v>311</v>
      </c>
      <c r="G226" s="39"/>
      <c r="H226" s="39"/>
      <c r="I226" s="144"/>
      <c r="J226" s="39"/>
      <c r="K226" s="39"/>
      <c r="L226" s="43"/>
      <c r="M226" s="252"/>
      <c r="N226" s="253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141</v>
      </c>
      <c r="AU226" s="16" t="s">
        <v>82</v>
      </c>
    </row>
    <row r="227" s="13" customFormat="1">
      <c r="A227" s="13"/>
      <c r="B227" s="254"/>
      <c r="C227" s="255"/>
      <c r="D227" s="250" t="s">
        <v>166</v>
      </c>
      <c r="E227" s="256" t="s">
        <v>1</v>
      </c>
      <c r="F227" s="257" t="s">
        <v>85</v>
      </c>
      <c r="G227" s="255"/>
      <c r="H227" s="258">
        <v>479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4" t="s">
        <v>166</v>
      </c>
      <c r="AU227" s="264" t="s">
        <v>82</v>
      </c>
      <c r="AV227" s="13" t="s">
        <v>82</v>
      </c>
      <c r="AW227" s="13" t="s">
        <v>30</v>
      </c>
      <c r="AX227" s="13" t="s">
        <v>73</v>
      </c>
      <c r="AY227" s="264" t="s">
        <v>134</v>
      </c>
    </row>
    <row r="228" s="2" customFormat="1" ht="21.75" customHeight="1">
      <c r="A228" s="37"/>
      <c r="B228" s="38"/>
      <c r="C228" s="236" t="s">
        <v>313</v>
      </c>
      <c r="D228" s="236" t="s">
        <v>136</v>
      </c>
      <c r="E228" s="237" t="s">
        <v>314</v>
      </c>
      <c r="F228" s="238" t="s">
        <v>315</v>
      </c>
      <c r="G228" s="239" t="s">
        <v>87</v>
      </c>
      <c r="H228" s="240">
        <v>479</v>
      </c>
      <c r="I228" s="241"/>
      <c r="J228" s="242">
        <f>ROUND(I228*H228,2)</f>
        <v>0</v>
      </c>
      <c r="K228" s="243"/>
      <c r="L228" s="43"/>
      <c r="M228" s="244" t="s">
        <v>1</v>
      </c>
      <c r="N228" s="245" t="s">
        <v>38</v>
      </c>
      <c r="O228" s="90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8" t="s">
        <v>139</v>
      </c>
      <c r="AT228" s="248" t="s">
        <v>136</v>
      </c>
      <c r="AU228" s="248" t="s">
        <v>82</v>
      </c>
      <c r="AY228" s="16" t="s">
        <v>134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6" t="s">
        <v>78</v>
      </c>
      <c r="BK228" s="249">
        <f>ROUND(I228*H228,2)</f>
        <v>0</v>
      </c>
      <c r="BL228" s="16" t="s">
        <v>139</v>
      </c>
      <c r="BM228" s="248" t="s">
        <v>316</v>
      </c>
    </row>
    <row r="229" s="2" customFormat="1">
      <c r="A229" s="37"/>
      <c r="B229" s="38"/>
      <c r="C229" s="39"/>
      <c r="D229" s="250" t="s">
        <v>141</v>
      </c>
      <c r="E229" s="39"/>
      <c r="F229" s="251" t="s">
        <v>315</v>
      </c>
      <c r="G229" s="39"/>
      <c r="H229" s="39"/>
      <c r="I229" s="144"/>
      <c r="J229" s="39"/>
      <c r="K229" s="39"/>
      <c r="L229" s="43"/>
      <c r="M229" s="252"/>
      <c r="N229" s="253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141</v>
      </c>
      <c r="AU229" s="16" t="s">
        <v>82</v>
      </c>
    </row>
    <row r="230" s="13" customFormat="1">
      <c r="A230" s="13"/>
      <c r="B230" s="254"/>
      <c r="C230" s="255"/>
      <c r="D230" s="250" t="s">
        <v>166</v>
      </c>
      <c r="E230" s="256" t="s">
        <v>1</v>
      </c>
      <c r="F230" s="257" t="s">
        <v>85</v>
      </c>
      <c r="G230" s="255"/>
      <c r="H230" s="258">
        <v>479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4" t="s">
        <v>166</v>
      </c>
      <c r="AU230" s="264" t="s">
        <v>82</v>
      </c>
      <c r="AV230" s="13" t="s">
        <v>82</v>
      </c>
      <c r="AW230" s="13" t="s">
        <v>30</v>
      </c>
      <c r="AX230" s="13" t="s">
        <v>73</v>
      </c>
      <c r="AY230" s="264" t="s">
        <v>134</v>
      </c>
    </row>
    <row r="231" s="2" customFormat="1" ht="21.75" customHeight="1">
      <c r="A231" s="37"/>
      <c r="B231" s="38"/>
      <c r="C231" s="236" t="s">
        <v>317</v>
      </c>
      <c r="D231" s="236" t="s">
        <v>136</v>
      </c>
      <c r="E231" s="237" t="s">
        <v>318</v>
      </c>
      <c r="F231" s="238" t="s">
        <v>319</v>
      </c>
      <c r="G231" s="239" t="s">
        <v>87</v>
      </c>
      <c r="H231" s="240">
        <v>479</v>
      </c>
      <c r="I231" s="241"/>
      <c r="J231" s="242">
        <f>ROUND(I231*H231,2)</f>
        <v>0</v>
      </c>
      <c r="K231" s="243"/>
      <c r="L231" s="43"/>
      <c r="M231" s="244" t="s">
        <v>1</v>
      </c>
      <c r="N231" s="245" t="s">
        <v>38</v>
      </c>
      <c r="O231" s="90"/>
      <c r="P231" s="246">
        <f>O231*H231</f>
        <v>0</v>
      </c>
      <c r="Q231" s="246">
        <v>0.10373</v>
      </c>
      <c r="R231" s="246">
        <f>Q231*H231</f>
        <v>49.686669999999999</v>
      </c>
      <c r="S231" s="246">
        <v>0</v>
      </c>
      <c r="T231" s="24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8" t="s">
        <v>139</v>
      </c>
      <c r="AT231" s="248" t="s">
        <v>136</v>
      </c>
      <c r="AU231" s="248" t="s">
        <v>82</v>
      </c>
      <c r="AY231" s="16" t="s">
        <v>134</v>
      </c>
      <c r="BE231" s="249">
        <f>IF(N231="základní",J231,0)</f>
        <v>0</v>
      </c>
      <c r="BF231" s="249">
        <f>IF(N231="snížená",J231,0)</f>
        <v>0</v>
      </c>
      <c r="BG231" s="249">
        <f>IF(N231="zákl. přenesená",J231,0)</f>
        <v>0</v>
      </c>
      <c r="BH231" s="249">
        <f>IF(N231="sníž. přenesená",J231,0)</f>
        <v>0</v>
      </c>
      <c r="BI231" s="249">
        <f>IF(N231="nulová",J231,0)</f>
        <v>0</v>
      </c>
      <c r="BJ231" s="16" t="s">
        <v>78</v>
      </c>
      <c r="BK231" s="249">
        <f>ROUND(I231*H231,2)</f>
        <v>0</v>
      </c>
      <c r="BL231" s="16" t="s">
        <v>139</v>
      </c>
      <c r="BM231" s="248" t="s">
        <v>320</v>
      </c>
    </row>
    <row r="232" s="2" customFormat="1">
      <c r="A232" s="37"/>
      <c r="B232" s="38"/>
      <c r="C232" s="39"/>
      <c r="D232" s="250" t="s">
        <v>141</v>
      </c>
      <c r="E232" s="39"/>
      <c r="F232" s="251" t="s">
        <v>321</v>
      </c>
      <c r="G232" s="39"/>
      <c r="H232" s="39"/>
      <c r="I232" s="144"/>
      <c r="J232" s="39"/>
      <c r="K232" s="39"/>
      <c r="L232" s="43"/>
      <c r="M232" s="252"/>
      <c r="N232" s="253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141</v>
      </c>
      <c r="AU232" s="16" t="s">
        <v>82</v>
      </c>
    </row>
    <row r="233" s="13" customFormat="1">
      <c r="A233" s="13"/>
      <c r="B233" s="254"/>
      <c r="C233" s="255"/>
      <c r="D233" s="250" t="s">
        <v>166</v>
      </c>
      <c r="E233" s="256" t="s">
        <v>1</v>
      </c>
      <c r="F233" s="257" t="s">
        <v>85</v>
      </c>
      <c r="G233" s="255"/>
      <c r="H233" s="258">
        <v>479</v>
      </c>
      <c r="I233" s="259"/>
      <c r="J233" s="255"/>
      <c r="K233" s="255"/>
      <c r="L233" s="260"/>
      <c r="M233" s="261"/>
      <c r="N233" s="262"/>
      <c r="O233" s="262"/>
      <c r="P233" s="262"/>
      <c r="Q233" s="262"/>
      <c r="R233" s="262"/>
      <c r="S233" s="262"/>
      <c r="T233" s="26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4" t="s">
        <v>166</v>
      </c>
      <c r="AU233" s="264" t="s">
        <v>82</v>
      </c>
      <c r="AV233" s="13" t="s">
        <v>82</v>
      </c>
      <c r="AW233" s="13" t="s">
        <v>30</v>
      </c>
      <c r="AX233" s="13" t="s">
        <v>73</v>
      </c>
      <c r="AY233" s="264" t="s">
        <v>134</v>
      </c>
    </row>
    <row r="234" s="2" customFormat="1" ht="21.75" customHeight="1">
      <c r="A234" s="37"/>
      <c r="B234" s="38"/>
      <c r="C234" s="236" t="s">
        <v>322</v>
      </c>
      <c r="D234" s="236" t="s">
        <v>136</v>
      </c>
      <c r="E234" s="237" t="s">
        <v>323</v>
      </c>
      <c r="F234" s="238" t="s">
        <v>324</v>
      </c>
      <c r="G234" s="239" t="s">
        <v>87</v>
      </c>
      <c r="H234" s="240">
        <v>29.399999999999999</v>
      </c>
      <c r="I234" s="241"/>
      <c r="J234" s="242">
        <f>ROUND(I234*H234,2)</f>
        <v>0</v>
      </c>
      <c r="K234" s="243"/>
      <c r="L234" s="43"/>
      <c r="M234" s="244" t="s">
        <v>1</v>
      </c>
      <c r="N234" s="245" t="s">
        <v>38</v>
      </c>
      <c r="O234" s="90"/>
      <c r="P234" s="246">
        <f>O234*H234</f>
        <v>0</v>
      </c>
      <c r="Q234" s="246">
        <v>0.084250000000000005</v>
      </c>
      <c r="R234" s="246">
        <f>Q234*H234</f>
        <v>2.47695</v>
      </c>
      <c r="S234" s="246">
        <v>0</v>
      </c>
      <c r="T234" s="24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48" t="s">
        <v>139</v>
      </c>
      <c r="AT234" s="248" t="s">
        <v>136</v>
      </c>
      <c r="AU234" s="248" t="s">
        <v>82</v>
      </c>
      <c r="AY234" s="16" t="s">
        <v>134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6" t="s">
        <v>78</v>
      </c>
      <c r="BK234" s="249">
        <f>ROUND(I234*H234,2)</f>
        <v>0</v>
      </c>
      <c r="BL234" s="16" t="s">
        <v>139</v>
      </c>
      <c r="BM234" s="248" t="s">
        <v>325</v>
      </c>
    </row>
    <row r="235" s="2" customFormat="1">
      <c r="A235" s="37"/>
      <c r="B235" s="38"/>
      <c r="C235" s="39"/>
      <c r="D235" s="250" t="s">
        <v>141</v>
      </c>
      <c r="E235" s="39"/>
      <c r="F235" s="251" t="s">
        <v>326</v>
      </c>
      <c r="G235" s="39"/>
      <c r="H235" s="39"/>
      <c r="I235" s="144"/>
      <c r="J235" s="39"/>
      <c r="K235" s="39"/>
      <c r="L235" s="43"/>
      <c r="M235" s="252"/>
      <c r="N235" s="253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141</v>
      </c>
      <c r="AU235" s="16" t="s">
        <v>82</v>
      </c>
    </row>
    <row r="236" s="13" customFormat="1">
      <c r="A236" s="13"/>
      <c r="B236" s="254"/>
      <c r="C236" s="255"/>
      <c r="D236" s="250" t="s">
        <v>166</v>
      </c>
      <c r="E236" s="256" t="s">
        <v>1</v>
      </c>
      <c r="F236" s="257" t="s">
        <v>327</v>
      </c>
      <c r="G236" s="255"/>
      <c r="H236" s="258">
        <v>16.899999999999999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4" t="s">
        <v>166</v>
      </c>
      <c r="AU236" s="264" t="s">
        <v>82</v>
      </c>
      <c r="AV236" s="13" t="s">
        <v>82</v>
      </c>
      <c r="AW236" s="13" t="s">
        <v>30</v>
      </c>
      <c r="AX236" s="13" t="s">
        <v>73</v>
      </c>
      <c r="AY236" s="264" t="s">
        <v>134</v>
      </c>
    </row>
    <row r="237" s="13" customFormat="1">
      <c r="A237" s="13"/>
      <c r="B237" s="254"/>
      <c r="C237" s="255"/>
      <c r="D237" s="250" t="s">
        <v>166</v>
      </c>
      <c r="E237" s="256" t="s">
        <v>1</v>
      </c>
      <c r="F237" s="257" t="s">
        <v>328</v>
      </c>
      <c r="G237" s="255"/>
      <c r="H237" s="258">
        <v>12.5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4" t="s">
        <v>166</v>
      </c>
      <c r="AU237" s="264" t="s">
        <v>82</v>
      </c>
      <c r="AV237" s="13" t="s">
        <v>82</v>
      </c>
      <c r="AW237" s="13" t="s">
        <v>30</v>
      </c>
      <c r="AX237" s="13" t="s">
        <v>73</v>
      </c>
      <c r="AY237" s="264" t="s">
        <v>134</v>
      </c>
    </row>
    <row r="238" s="2" customFormat="1" ht="16.5" customHeight="1">
      <c r="A238" s="37"/>
      <c r="B238" s="38"/>
      <c r="C238" s="276" t="s">
        <v>329</v>
      </c>
      <c r="D238" s="276" t="s">
        <v>242</v>
      </c>
      <c r="E238" s="277" t="s">
        <v>330</v>
      </c>
      <c r="F238" s="278" t="s">
        <v>331</v>
      </c>
      <c r="G238" s="279" t="s">
        <v>87</v>
      </c>
      <c r="H238" s="280">
        <v>28.222000000000001</v>
      </c>
      <c r="I238" s="281"/>
      <c r="J238" s="282">
        <f>ROUND(I238*H238,2)</f>
        <v>0</v>
      </c>
      <c r="K238" s="283"/>
      <c r="L238" s="284"/>
      <c r="M238" s="285" t="s">
        <v>1</v>
      </c>
      <c r="N238" s="286" t="s">
        <v>38</v>
      </c>
      <c r="O238" s="90"/>
      <c r="P238" s="246">
        <f>O238*H238</f>
        <v>0</v>
      </c>
      <c r="Q238" s="246">
        <v>0.19700000000000001</v>
      </c>
      <c r="R238" s="246">
        <f>Q238*H238</f>
        <v>5.5597340000000006</v>
      </c>
      <c r="S238" s="246">
        <v>0</v>
      </c>
      <c r="T238" s="24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8" t="s">
        <v>173</v>
      </c>
      <c r="AT238" s="248" t="s">
        <v>242</v>
      </c>
      <c r="AU238" s="248" t="s">
        <v>82</v>
      </c>
      <c r="AY238" s="16" t="s">
        <v>134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6" t="s">
        <v>78</v>
      </c>
      <c r="BK238" s="249">
        <f>ROUND(I238*H238,2)</f>
        <v>0</v>
      </c>
      <c r="BL238" s="16" t="s">
        <v>139</v>
      </c>
      <c r="BM238" s="248" t="s">
        <v>332</v>
      </c>
    </row>
    <row r="239" s="2" customFormat="1">
      <c r="A239" s="37"/>
      <c r="B239" s="38"/>
      <c r="C239" s="39"/>
      <c r="D239" s="250" t="s">
        <v>141</v>
      </c>
      <c r="E239" s="39"/>
      <c r="F239" s="251" t="s">
        <v>333</v>
      </c>
      <c r="G239" s="39"/>
      <c r="H239" s="39"/>
      <c r="I239" s="144"/>
      <c r="J239" s="39"/>
      <c r="K239" s="39"/>
      <c r="L239" s="43"/>
      <c r="M239" s="252"/>
      <c r="N239" s="253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141</v>
      </c>
      <c r="AU239" s="16" t="s">
        <v>82</v>
      </c>
    </row>
    <row r="240" s="13" customFormat="1">
      <c r="A240" s="13"/>
      <c r="B240" s="254"/>
      <c r="C240" s="255"/>
      <c r="D240" s="250" t="s">
        <v>166</v>
      </c>
      <c r="E240" s="256" t="s">
        <v>1</v>
      </c>
      <c r="F240" s="257" t="s">
        <v>334</v>
      </c>
      <c r="G240" s="255"/>
      <c r="H240" s="258">
        <v>30.282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4" t="s">
        <v>166</v>
      </c>
      <c r="AU240" s="264" t="s">
        <v>82</v>
      </c>
      <c r="AV240" s="13" t="s">
        <v>82</v>
      </c>
      <c r="AW240" s="13" t="s">
        <v>30</v>
      </c>
      <c r="AX240" s="13" t="s">
        <v>73</v>
      </c>
      <c r="AY240" s="264" t="s">
        <v>134</v>
      </c>
    </row>
    <row r="241" s="13" customFormat="1">
      <c r="A241" s="13"/>
      <c r="B241" s="254"/>
      <c r="C241" s="255"/>
      <c r="D241" s="250" t="s">
        <v>166</v>
      </c>
      <c r="E241" s="256" t="s">
        <v>1</v>
      </c>
      <c r="F241" s="257" t="s">
        <v>335</v>
      </c>
      <c r="G241" s="255"/>
      <c r="H241" s="258">
        <v>-2.0600000000000001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4" t="s">
        <v>166</v>
      </c>
      <c r="AU241" s="264" t="s">
        <v>82</v>
      </c>
      <c r="AV241" s="13" t="s">
        <v>82</v>
      </c>
      <c r="AW241" s="13" t="s">
        <v>30</v>
      </c>
      <c r="AX241" s="13" t="s">
        <v>73</v>
      </c>
      <c r="AY241" s="264" t="s">
        <v>134</v>
      </c>
    </row>
    <row r="242" s="2" customFormat="1" ht="21.75" customHeight="1">
      <c r="A242" s="37"/>
      <c r="B242" s="38"/>
      <c r="C242" s="276" t="s">
        <v>336</v>
      </c>
      <c r="D242" s="276" t="s">
        <v>242</v>
      </c>
      <c r="E242" s="277" t="s">
        <v>337</v>
      </c>
      <c r="F242" s="278" t="s">
        <v>338</v>
      </c>
      <c r="G242" s="279" t="s">
        <v>87</v>
      </c>
      <c r="H242" s="280">
        <v>2.0600000000000001</v>
      </c>
      <c r="I242" s="281"/>
      <c r="J242" s="282">
        <f>ROUND(I242*H242,2)</f>
        <v>0</v>
      </c>
      <c r="K242" s="283"/>
      <c r="L242" s="284"/>
      <c r="M242" s="285" t="s">
        <v>1</v>
      </c>
      <c r="N242" s="286" t="s">
        <v>38</v>
      </c>
      <c r="O242" s="90"/>
      <c r="P242" s="246">
        <f>O242*H242</f>
        <v>0</v>
      </c>
      <c r="Q242" s="246">
        <v>0.14599999999999999</v>
      </c>
      <c r="R242" s="246">
        <f>Q242*H242</f>
        <v>0.30075999999999997</v>
      </c>
      <c r="S242" s="246">
        <v>0</v>
      </c>
      <c r="T242" s="24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8" t="s">
        <v>173</v>
      </c>
      <c r="AT242" s="248" t="s">
        <v>242</v>
      </c>
      <c r="AU242" s="248" t="s">
        <v>82</v>
      </c>
      <c r="AY242" s="16" t="s">
        <v>134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6" t="s">
        <v>78</v>
      </c>
      <c r="BK242" s="249">
        <f>ROUND(I242*H242,2)</f>
        <v>0</v>
      </c>
      <c r="BL242" s="16" t="s">
        <v>139</v>
      </c>
      <c r="BM242" s="248" t="s">
        <v>339</v>
      </c>
    </row>
    <row r="243" s="2" customFormat="1">
      <c r="A243" s="37"/>
      <c r="B243" s="38"/>
      <c r="C243" s="39"/>
      <c r="D243" s="250" t="s">
        <v>141</v>
      </c>
      <c r="E243" s="39"/>
      <c r="F243" s="251" t="s">
        <v>338</v>
      </c>
      <c r="G243" s="39"/>
      <c r="H243" s="39"/>
      <c r="I243" s="144"/>
      <c r="J243" s="39"/>
      <c r="K243" s="39"/>
      <c r="L243" s="43"/>
      <c r="M243" s="252"/>
      <c r="N243" s="253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141</v>
      </c>
      <c r="AU243" s="16" t="s">
        <v>82</v>
      </c>
    </row>
    <row r="244" s="13" customFormat="1">
      <c r="A244" s="13"/>
      <c r="B244" s="254"/>
      <c r="C244" s="255"/>
      <c r="D244" s="250" t="s">
        <v>166</v>
      </c>
      <c r="E244" s="256" t="s">
        <v>1</v>
      </c>
      <c r="F244" s="257" t="s">
        <v>340</v>
      </c>
      <c r="G244" s="255"/>
      <c r="H244" s="258">
        <v>2.0600000000000001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4" t="s">
        <v>166</v>
      </c>
      <c r="AU244" s="264" t="s">
        <v>82</v>
      </c>
      <c r="AV244" s="13" t="s">
        <v>82</v>
      </c>
      <c r="AW244" s="13" t="s">
        <v>30</v>
      </c>
      <c r="AX244" s="13" t="s">
        <v>73</v>
      </c>
      <c r="AY244" s="264" t="s">
        <v>134</v>
      </c>
    </row>
    <row r="245" s="2" customFormat="1" ht="21.75" customHeight="1">
      <c r="A245" s="37"/>
      <c r="B245" s="38"/>
      <c r="C245" s="236" t="s">
        <v>341</v>
      </c>
      <c r="D245" s="236" t="s">
        <v>136</v>
      </c>
      <c r="E245" s="237" t="s">
        <v>342</v>
      </c>
      <c r="F245" s="238" t="s">
        <v>343</v>
      </c>
      <c r="G245" s="239" t="s">
        <v>87</v>
      </c>
      <c r="H245" s="240">
        <v>254.09999999999999</v>
      </c>
      <c r="I245" s="241"/>
      <c r="J245" s="242">
        <f>ROUND(I245*H245,2)</f>
        <v>0</v>
      </c>
      <c r="K245" s="243"/>
      <c r="L245" s="43"/>
      <c r="M245" s="244" t="s">
        <v>1</v>
      </c>
      <c r="N245" s="245" t="s">
        <v>38</v>
      </c>
      <c r="O245" s="90"/>
      <c r="P245" s="246">
        <f>O245*H245</f>
        <v>0</v>
      </c>
      <c r="Q245" s="246">
        <v>0.085650000000000004</v>
      </c>
      <c r="R245" s="246">
        <f>Q245*H245</f>
        <v>21.763665</v>
      </c>
      <c r="S245" s="246">
        <v>0</v>
      </c>
      <c r="T245" s="24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48" t="s">
        <v>139</v>
      </c>
      <c r="AT245" s="248" t="s">
        <v>136</v>
      </c>
      <c r="AU245" s="248" t="s">
        <v>82</v>
      </c>
      <c r="AY245" s="16" t="s">
        <v>134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6" t="s">
        <v>78</v>
      </c>
      <c r="BK245" s="249">
        <f>ROUND(I245*H245,2)</f>
        <v>0</v>
      </c>
      <c r="BL245" s="16" t="s">
        <v>139</v>
      </c>
      <c r="BM245" s="248" t="s">
        <v>344</v>
      </c>
    </row>
    <row r="246" s="2" customFormat="1">
      <c r="A246" s="37"/>
      <c r="B246" s="38"/>
      <c r="C246" s="39"/>
      <c r="D246" s="250" t="s">
        <v>141</v>
      </c>
      <c r="E246" s="39"/>
      <c r="F246" s="251" t="s">
        <v>345</v>
      </c>
      <c r="G246" s="39"/>
      <c r="H246" s="39"/>
      <c r="I246" s="144"/>
      <c r="J246" s="39"/>
      <c r="K246" s="39"/>
      <c r="L246" s="43"/>
      <c r="M246" s="252"/>
      <c r="N246" s="253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141</v>
      </c>
      <c r="AU246" s="16" t="s">
        <v>82</v>
      </c>
    </row>
    <row r="247" s="13" customFormat="1">
      <c r="A247" s="13"/>
      <c r="B247" s="254"/>
      <c r="C247" s="255"/>
      <c r="D247" s="250" t="s">
        <v>166</v>
      </c>
      <c r="E247" s="256" t="s">
        <v>1</v>
      </c>
      <c r="F247" s="257" t="s">
        <v>346</v>
      </c>
      <c r="G247" s="255"/>
      <c r="H247" s="258">
        <v>93.400000000000006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4" t="s">
        <v>166</v>
      </c>
      <c r="AU247" s="264" t="s">
        <v>82</v>
      </c>
      <c r="AV247" s="13" t="s">
        <v>82</v>
      </c>
      <c r="AW247" s="13" t="s">
        <v>30</v>
      </c>
      <c r="AX247" s="13" t="s">
        <v>73</v>
      </c>
      <c r="AY247" s="264" t="s">
        <v>134</v>
      </c>
    </row>
    <row r="248" s="13" customFormat="1">
      <c r="A248" s="13"/>
      <c r="B248" s="254"/>
      <c r="C248" s="255"/>
      <c r="D248" s="250" t="s">
        <v>166</v>
      </c>
      <c r="E248" s="256" t="s">
        <v>1</v>
      </c>
      <c r="F248" s="257" t="s">
        <v>347</v>
      </c>
      <c r="G248" s="255"/>
      <c r="H248" s="258">
        <v>88.299999999999997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4" t="s">
        <v>166</v>
      </c>
      <c r="AU248" s="264" t="s">
        <v>82</v>
      </c>
      <c r="AV248" s="13" t="s">
        <v>82</v>
      </c>
      <c r="AW248" s="13" t="s">
        <v>30</v>
      </c>
      <c r="AX248" s="13" t="s">
        <v>73</v>
      </c>
      <c r="AY248" s="264" t="s">
        <v>134</v>
      </c>
    </row>
    <row r="249" s="13" customFormat="1">
      <c r="A249" s="13"/>
      <c r="B249" s="254"/>
      <c r="C249" s="255"/>
      <c r="D249" s="250" t="s">
        <v>166</v>
      </c>
      <c r="E249" s="256" t="s">
        <v>1</v>
      </c>
      <c r="F249" s="257" t="s">
        <v>348</v>
      </c>
      <c r="G249" s="255"/>
      <c r="H249" s="258">
        <v>59.700000000000003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4" t="s">
        <v>166</v>
      </c>
      <c r="AU249" s="264" t="s">
        <v>82</v>
      </c>
      <c r="AV249" s="13" t="s">
        <v>82</v>
      </c>
      <c r="AW249" s="13" t="s">
        <v>30</v>
      </c>
      <c r="AX249" s="13" t="s">
        <v>73</v>
      </c>
      <c r="AY249" s="264" t="s">
        <v>134</v>
      </c>
    </row>
    <row r="250" s="13" customFormat="1">
      <c r="A250" s="13"/>
      <c r="B250" s="254"/>
      <c r="C250" s="255"/>
      <c r="D250" s="250" t="s">
        <v>166</v>
      </c>
      <c r="E250" s="256" t="s">
        <v>1</v>
      </c>
      <c r="F250" s="257" t="s">
        <v>349</v>
      </c>
      <c r="G250" s="255"/>
      <c r="H250" s="258">
        <v>12.699999999999999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4" t="s">
        <v>166</v>
      </c>
      <c r="AU250" s="264" t="s">
        <v>82</v>
      </c>
      <c r="AV250" s="13" t="s">
        <v>82</v>
      </c>
      <c r="AW250" s="13" t="s">
        <v>30</v>
      </c>
      <c r="AX250" s="13" t="s">
        <v>73</v>
      </c>
      <c r="AY250" s="264" t="s">
        <v>134</v>
      </c>
    </row>
    <row r="251" s="2" customFormat="1" ht="16.5" customHeight="1">
      <c r="A251" s="37"/>
      <c r="B251" s="38"/>
      <c r="C251" s="276" t="s">
        <v>350</v>
      </c>
      <c r="D251" s="276" t="s">
        <v>242</v>
      </c>
      <c r="E251" s="277" t="s">
        <v>351</v>
      </c>
      <c r="F251" s="278" t="s">
        <v>352</v>
      </c>
      <c r="G251" s="279" t="s">
        <v>87</v>
      </c>
      <c r="H251" s="280">
        <v>261.72300000000001</v>
      </c>
      <c r="I251" s="281"/>
      <c r="J251" s="282">
        <f>ROUND(I251*H251,2)</f>
        <v>0</v>
      </c>
      <c r="K251" s="283"/>
      <c r="L251" s="284"/>
      <c r="M251" s="285" t="s">
        <v>1</v>
      </c>
      <c r="N251" s="286" t="s">
        <v>38</v>
      </c>
      <c r="O251" s="90"/>
      <c r="P251" s="246">
        <f>O251*H251</f>
        <v>0</v>
      </c>
      <c r="Q251" s="246">
        <v>0.19700000000000001</v>
      </c>
      <c r="R251" s="246">
        <f>Q251*H251</f>
        <v>51.559431000000004</v>
      </c>
      <c r="S251" s="246">
        <v>0</v>
      </c>
      <c r="T251" s="24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8" t="s">
        <v>173</v>
      </c>
      <c r="AT251" s="248" t="s">
        <v>242</v>
      </c>
      <c r="AU251" s="248" t="s">
        <v>82</v>
      </c>
      <c r="AY251" s="16" t="s">
        <v>134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6" t="s">
        <v>78</v>
      </c>
      <c r="BK251" s="249">
        <f>ROUND(I251*H251,2)</f>
        <v>0</v>
      </c>
      <c r="BL251" s="16" t="s">
        <v>139</v>
      </c>
      <c r="BM251" s="248" t="s">
        <v>353</v>
      </c>
    </row>
    <row r="252" s="2" customFormat="1">
      <c r="A252" s="37"/>
      <c r="B252" s="38"/>
      <c r="C252" s="39"/>
      <c r="D252" s="250" t="s">
        <v>141</v>
      </c>
      <c r="E252" s="39"/>
      <c r="F252" s="251" t="s">
        <v>333</v>
      </c>
      <c r="G252" s="39"/>
      <c r="H252" s="39"/>
      <c r="I252" s="144"/>
      <c r="J252" s="39"/>
      <c r="K252" s="39"/>
      <c r="L252" s="43"/>
      <c r="M252" s="252"/>
      <c r="N252" s="253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141</v>
      </c>
      <c r="AU252" s="16" t="s">
        <v>82</v>
      </c>
    </row>
    <row r="253" s="13" customFormat="1">
      <c r="A253" s="13"/>
      <c r="B253" s="254"/>
      <c r="C253" s="255"/>
      <c r="D253" s="250" t="s">
        <v>166</v>
      </c>
      <c r="E253" s="256" t="s">
        <v>1</v>
      </c>
      <c r="F253" s="257" t="s">
        <v>354</v>
      </c>
      <c r="G253" s="255"/>
      <c r="H253" s="258">
        <v>261.72300000000001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4" t="s">
        <v>166</v>
      </c>
      <c r="AU253" s="264" t="s">
        <v>82</v>
      </c>
      <c r="AV253" s="13" t="s">
        <v>82</v>
      </c>
      <c r="AW253" s="13" t="s">
        <v>30</v>
      </c>
      <c r="AX253" s="13" t="s">
        <v>73</v>
      </c>
      <c r="AY253" s="264" t="s">
        <v>134</v>
      </c>
    </row>
    <row r="254" s="2" customFormat="1" ht="21.75" customHeight="1">
      <c r="A254" s="37"/>
      <c r="B254" s="38"/>
      <c r="C254" s="236" t="s">
        <v>355</v>
      </c>
      <c r="D254" s="236" t="s">
        <v>136</v>
      </c>
      <c r="E254" s="237" t="s">
        <v>356</v>
      </c>
      <c r="F254" s="238" t="s">
        <v>357</v>
      </c>
      <c r="G254" s="239" t="s">
        <v>87</v>
      </c>
      <c r="H254" s="240">
        <v>18</v>
      </c>
      <c r="I254" s="241"/>
      <c r="J254" s="242">
        <f>ROUND(I254*H254,2)</f>
        <v>0</v>
      </c>
      <c r="K254" s="243"/>
      <c r="L254" s="43"/>
      <c r="M254" s="244" t="s">
        <v>1</v>
      </c>
      <c r="N254" s="245" t="s">
        <v>38</v>
      </c>
      <c r="O254" s="90"/>
      <c r="P254" s="246">
        <f>O254*H254</f>
        <v>0</v>
      </c>
      <c r="Q254" s="246">
        <v>0.10100000000000001</v>
      </c>
      <c r="R254" s="246">
        <f>Q254*H254</f>
        <v>1.8180000000000001</v>
      </c>
      <c r="S254" s="246">
        <v>0</v>
      </c>
      <c r="T254" s="24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8" t="s">
        <v>139</v>
      </c>
      <c r="AT254" s="248" t="s">
        <v>136</v>
      </c>
      <c r="AU254" s="248" t="s">
        <v>82</v>
      </c>
      <c r="AY254" s="16" t="s">
        <v>134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6" t="s">
        <v>78</v>
      </c>
      <c r="BK254" s="249">
        <f>ROUND(I254*H254,2)</f>
        <v>0</v>
      </c>
      <c r="BL254" s="16" t="s">
        <v>139</v>
      </c>
      <c r="BM254" s="248" t="s">
        <v>358</v>
      </c>
    </row>
    <row r="255" s="2" customFormat="1">
      <c r="A255" s="37"/>
      <c r="B255" s="38"/>
      <c r="C255" s="39"/>
      <c r="D255" s="250" t="s">
        <v>141</v>
      </c>
      <c r="E255" s="39"/>
      <c r="F255" s="251" t="s">
        <v>359</v>
      </c>
      <c r="G255" s="39"/>
      <c r="H255" s="39"/>
      <c r="I255" s="144"/>
      <c r="J255" s="39"/>
      <c r="K255" s="39"/>
      <c r="L255" s="43"/>
      <c r="M255" s="252"/>
      <c r="N255" s="253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141</v>
      </c>
      <c r="AU255" s="16" t="s">
        <v>82</v>
      </c>
    </row>
    <row r="256" s="13" customFormat="1">
      <c r="A256" s="13"/>
      <c r="B256" s="254"/>
      <c r="C256" s="255"/>
      <c r="D256" s="250" t="s">
        <v>166</v>
      </c>
      <c r="E256" s="256" t="s">
        <v>1</v>
      </c>
      <c r="F256" s="257" t="s">
        <v>360</v>
      </c>
      <c r="G256" s="255"/>
      <c r="H256" s="258">
        <v>18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4" t="s">
        <v>166</v>
      </c>
      <c r="AU256" s="264" t="s">
        <v>82</v>
      </c>
      <c r="AV256" s="13" t="s">
        <v>82</v>
      </c>
      <c r="AW256" s="13" t="s">
        <v>30</v>
      </c>
      <c r="AX256" s="13" t="s">
        <v>73</v>
      </c>
      <c r="AY256" s="264" t="s">
        <v>134</v>
      </c>
    </row>
    <row r="257" s="2" customFormat="1" ht="21.75" customHeight="1">
      <c r="A257" s="37"/>
      <c r="B257" s="38"/>
      <c r="C257" s="276" t="s">
        <v>361</v>
      </c>
      <c r="D257" s="276" t="s">
        <v>242</v>
      </c>
      <c r="E257" s="277" t="s">
        <v>362</v>
      </c>
      <c r="F257" s="278" t="s">
        <v>363</v>
      </c>
      <c r="G257" s="279" t="s">
        <v>87</v>
      </c>
      <c r="H257" s="280">
        <v>18.539999999999999</v>
      </c>
      <c r="I257" s="281"/>
      <c r="J257" s="282">
        <f>ROUND(I257*H257,2)</f>
        <v>0</v>
      </c>
      <c r="K257" s="283"/>
      <c r="L257" s="284"/>
      <c r="M257" s="285" t="s">
        <v>1</v>
      </c>
      <c r="N257" s="286" t="s">
        <v>38</v>
      </c>
      <c r="O257" s="90"/>
      <c r="P257" s="246">
        <f>O257*H257</f>
        <v>0</v>
      </c>
      <c r="Q257" s="246">
        <v>0.114</v>
      </c>
      <c r="R257" s="246">
        <f>Q257*H257</f>
        <v>2.1135600000000001</v>
      </c>
      <c r="S257" s="246">
        <v>0</v>
      </c>
      <c r="T257" s="24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8" t="s">
        <v>173</v>
      </c>
      <c r="AT257" s="248" t="s">
        <v>242</v>
      </c>
      <c r="AU257" s="248" t="s">
        <v>82</v>
      </c>
      <c r="AY257" s="16" t="s">
        <v>134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6" t="s">
        <v>78</v>
      </c>
      <c r="BK257" s="249">
        <f>ROUND(I257*H257,2)</f>
        <v>0</v>
      </c>
      <c r="BL257" s="16" t="s">
        <v>139</v>
      </c>
      <c r="BM257" s="248" t="s">
        <v>364</v>
      </c>
    </row>
    <row r="258" s="2" customFormat="1">
      <c r="A258" s="37"/>
      <c r="B258" s="38"/>
      <c r="C258" s="39"/>
      <c r="D258" s="250" t="s">
        <v>141</v>
      </c>
      <c r="E258" s="39"/>
      <c r="F258" s="251" t="s">
        <v>363</v>
      </c>
      <c r="G258" s="39"/>
      <c r="H258" s="39"/>
      <c r="I258" s="144"/>
      <c r="J258" s="39"/>
      <c r="K258" s="39"/>
      <c r="L258" s="43"/>
      <c r="M258" s="252"/>
      <c r="N258" s="253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141</v>
      </c>
      <c r="AU258" s="16" t="s">
        <v>82</v>
      </c>
    </row>
    <row r="259" s="13" customFormat="1">
      <c r="A259" s="13"/>
      <c r="B259" s="254"/>
      <c r="C259" s="255"/>
      <c r="D259" s="250" t="s">
        <v>166</v>
      </c>
      <c r="E259" s="256" t="s">
        <v>1</v>
      </c>
      <c r="F259" s="257" t="s">
        <v>365</v>
      </c>
      <c r="G259" s="255"/>
      <c r="H259" s="258">
        <v>18.539999999999999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4" t="s">
        <v>166</v>
      </c>
      <c r="AU259" s="264" t="s">
        <v>82</v>
      </c>
      <c r="AV259" s="13" t="s">
        <v>82</v>
      </c>
      <c r="AW259" s="13" t="s">
        <v>30</v>
      </c>
      <c r="AX259" s="13" t="s">
        <v>73</v>
      </c>
      <c r="AY259" s="264" t="s">
        <v>134</v>
      </c>
    </row>
    <row r="260" s="12" customFormat="1" ht="22.8" customHeight="1">
      <c r="A260" s="12"/>
      <c r="B260" s="220"/>
      <c r="C260" s="221"/>
      <c r="D260" s="222" t="s">
        <v>72</v>
      </c>
      <c r="E260" s="234" t="s">
        <v>173</v>
      </c>
      <c r="F260" s="234" t="s">
        <v>366</v>
      </c>
      <c r="G260" s="221"/>
      <c r="H260" s="221"/>
      <c r="I260" s="224"/>
      <c r="J260" s="235">
        <f>BK260</f>
        <v>0</v>
      </c>
      <c r="K260" s="221"/>
      <c r="L260" s="226"/>
      <c r="M260" s="227"/>
      <c r="N260" s="228"/>
      <c r="O260" s="228"/>
      <c r="P260" s="229">
        <f>SUM(P261:P302)</f>
        <v>0</v>
      </c>
      <c r="Q260" s="228"/>
      <c r="R260" s="229">
        <f>SUM(R261:R302)</f>
        <v>4.7129163600000004</v>
      </c>
      <c r="S260" s="228"/>
      <c r="T260" s="230">
        <f>SUM(T261:T302)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1" t="s">
        <v>78</v>
      </c>
      <c r="AT260" s="232" t="s">
        <v>72</v>
      </c>
      <c r="AU260" s="232" t="s">
        <v>78</v>
      </c>
      <c r="AY260" s="231" t="s">
        <v>134</v>
      </c>
      <c r="BK260" s="233">
        <f>SUM(BK261:BK302)</f>
        <v>0</v>
      </c>
    </row>
    <row r="261" s="2" customFormat="1" ht="21.75" customHeight="1">
      <c r="A261" s="37"/>
      <c r="B261" s="38"/>
      <c r="C261" s="236" t="s">
        <v>367</v>
      </c>
      <c r="D261" s="236" t="s">
        <v>136</v>
      </c>
      <c r="E261" s="237" t="s">
        <v>368</v>
      </c>
      <c r="F261" s="238" t="s">
        <v>369</v>
      </c>
      <c r="G261" s="239" t="s">
        <v>98</v>
      </c>
      <c r="H261" s="240">
        <v>24.84</v>
      </c>
      <c r="I261" s="241"/>
      <c r="J261" s="242">
        <f>ROUND(I261*H261,2)</f>
        <v>0</v>
      </c>
      <c r="K261" s="243"/>
      <c r="L261" s="43"/>
      <c r="M261" s="244" t="s">
        <v>1</v>
      </c>
      <c r="N261" s="245" t="s">
        <v>38</v>
      </c>
      <c r="O261" s="90"/>
      <c r="P261" s="246">
        <f>O261*H261</f>
        <v>0</v>
      </c>
      <c r="Q261" s="246">
        <v>1.0000000000000001E-05</v>
      </c>
      <c r="R261" s="246">
        <f>Q261*H261</f>
        <v>0.00024840000000000002</v>
      </c>
      <c r="S261" s="246">
        <v>0</v>
      </c>
      <c r="T261" s="24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8" t="s">
        <v>139</v>
      </c>
      <c r="AT261" s="248" t="s">
        <v>136</v>
      </c>
      <c r="AU261" s="248" t="s">
        <v>82</v>
      </c>
      <c r="AY261" s="16" t="s">
        <v>134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6" t="s">
        <v>78</v>
      </c>
      <c r="BK261" s="249">
        <f>ROUND(I261*H261,2)</f>
        <v>0</v>
      </c>
      <c r="BL261" s="16" t="s">
        <v>139</v>
      </c>
      <c r="BM261" s="248" t="s">
        <v>370</v>
      </c>
    </row>
    <row r="262" s="2" customFormat="1">
      <c r="A262" s="37"/>
      <c r="B262" s="38"/>
      <c r="C262" s="39"/>
      <c r="D262" s="250" t="s">
        <v>141</v>
      </c>
      <c r="E262" s="39"/>
      <c r="F262" s="251" t="s">
        <v>371</v>
      </c>
      <c r="G262" s="39"/>
      <c r="H262" s="39"/>
      <c r="I262" s="144"/>
      <c r="J262" s="39"/>
      <c r="K262" s="39"/>
      <c r="L262" s="43"/>
      <c r="M262" s="252"/>
      <c r="N262" s="253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141</v>
      </c>
      <c r="AU262" s="16" t="s">
        <v>82</v>
      </c>
    </row>
    <row r="263" s="13" customFormat="1">
      <c r="A263" s="13"/>
      <c r="B263" s="254"/>
      <c r="C263" s="255"/>
      <c r="D263" s="250" t="s">
        <v>166</v>
      </c>
      <c r="E263" s="256" t="s">
        <v>1</v>
      </c>
      <c r="F263" s="257" t="s">
        <v>96</v>
      </c>
      <c r="G263" s="255"/>
      <c r="H263" s="258">
        <v>24.84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4" t="s">
        <v>166</v>
      </c>
      <c r="AU263" s="264" t="s">
        <v>82</v>
      </c>
      <c r="AV263" s="13" t="s">
        <v>82</v>
      </c>
      <c r="AW263" s="13" t="s">
        <v>30</v>
      </c>
      <c r="AX263" s="13" t="s">
        <v>73</v>
      </c>
      <c r="AY263" s="264" t="s">
        <v>134</v>
      </c>
    </row>
    <row r="264" s="2" customFormat="1" ht="16.5" customHeight="1">
      <c r="A264" s="37"/>
      <c r="B264" s="38"/>
      <c r="C264" s="276" t="s">
        <v>372</v>
      </c>
      <c r="D264" s="276" t="s">
        <v>242</v>
      </c>
      <c r="E264" s="277" t="s">
        <v>373</v>
      </c>
      <c r="F264" s="278" t="s">
        <v>374</v>
      </c>
      <c r="G264" s="279" t="s">
        <v>375</v>
      </c>
      <c r="H264" s="280">
        <v>25.088000000000001</v>
      </c>
      <c r="I264" s="281"/>
      <c r="J264" s="282">
        <f>ROUND(I264*H264,2)</f>
        <v>0</v>
      </c>
      <c r="K264" s="283"/>
      <c r="L264" s="284"/>
      <c r="M264" s="285" t="s">
        <v>1</v>
      </c>
      <c r="N264" s="286" t="s">
        <v>38</v>
      </c>
      <c r="O264" s="90"/>
      <c r="P264" s="246">
        <f>O264*H264</f>
        <v>0</v>
      </c>
      <c r="Q264" s="246">
        <v>0.0026700000000000001</v>
      </c>
      <c r="R264" s="246">
        <f>Q264*H264</f>
        <v>0.06698496000000001</v>
      </c>
      <c r="S264" s="246">
        <v>0</v>
      </c>
      <c r="T264" s="24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48" t="s">
        <v>173</v>
      </c>
      <c r="AT264" s="248" t="s">
        <v>242</v>
      </c>
      <c r="AU264" s="248" t="s">
        <v>82</v>
      </c>
      <c r="AY264" s="16" t="s">
        <v>134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6" t="s">
        <v>78</v>
      </c>
      <c r="BK264" s="249">
        <f>ROUND(I264*H264,2)</f>
        <v>0</v>
      </c>
      <c r="BL264" s="16" t="s">
        <v>139</v>
      </c>
      <c r="BM264" s="248" t="s">
        <v>376</v>
      </c>
    </row>
    <row r="265" s="2" customFormat="1">
      <c r="A265" s="37"/>
      <c r="B265" s="38"/>
      <c r="C265" s="39"/>
      <c r="D265" s="250" t="s">
        <v>141</v>
      </c>
      <c r="E265" s="39"/>
      <c r="F265" s="251" t="s">
        <v>377</v>
      </c>
      <c r="G265" s="39"/>
      <c r="H265" s="39"/>
      <c r="I265" s="144"/>
      <c r="J265" s="39"/>
      <c r="K265" s="39"/>
      <c r="L265" s="43"/>
      <c r="M265" s="252"/>
      <c r="N265" s="253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141</v>
      </c>
      <c r="AU265" s="16" t="s">
        <v>82</v>
      </c>
    </row>
    <row r="266" s="13" customFormat="1">
      <c r="A266" s="13"/>
      <c r="B266" s="254"/>
      <c r="C266" s="255"/>
      <c r="D266" s="250" t="s">
        <v>166</v>
      </c>
      <c r="E266" s="256" t="s">
        <v>1</v>
      </c>
      <c r="F266" s="257" t="s">
        <v>378</v>
      </c>
      <c r="G266" s="255"/>
      <c r="H266" s="258">
        <v>25.088000000000001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4" t="s">
        <v>166</v>
      </c>
      <c r="AU266" s="264" t="s">
        <v>82</v>
      </c>
      <c r="AV266" s="13" t="s">
        <v>82</v>
      </c>
      <c r="AW266" s="13" t="s">
        <v>30</v>
      </c>
      <c r="AX266" s="13" t="s">
        <v>73</v>
      </c>
      <c r="AY266" s="264" t="s">
        <v>134</v>
      </c>
    </row>
    <row r="267" s="2" customFormat="1" ht="21.75" customHeight="1">
      <c r="A267" s="37"/>
      <c r="B267" s="38"/>
      <c r="C267" s="236" t="s">
        <v>379</v>
      </c>
      <c r="D267" s="236" t="s">
        <v>136</v>
      </c>
      <c r="E267" s="237" t="s">
        <v>380</v>
      </c>
      <c r="F267" s="238" t="s">
        <v>381</v>
      </c>
      <c r="G267" s="239" t="s">
        <v>375</v>
      </c>
      <c r="H267" s="240">
        <v>10</v>
      </c>
      <c r="I267" s="241"/>
      <c r="J267" s="242">
        <f>ROUND(I267*H267,2)</f>
        <v>0</v>
      </c>
      <c r="K267" s="243"/>
      <c r="L267" s="43"/>
      <c r="M267" s="244" t="s">
        <v>1</v>
      </c>
      <c r="N267" s="245" t="s">
        <v>38</v>
      </c>
      <c r="O267" s="90"/>
      <c r="P267" s="246">
        <f>O267*H267</f>
        <v>0</v>
      </c>
      <c r="Q267" s="246">
        <v>0</v>
      </c>
      <c r="R267" s="246">
        <f>Q267*H267</f>
        <v>0</v>
      </c>
      <c r="S267" s="246">
        <v>0</v>
      </c>
      <c r="T267" s="24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8" t="s">
        <v>139</v>
      </c>
      <c r="AT267" s="248" t="s">
        <v>136</v>
      </c>
      <c r="AU267" s="248" t="s">
        <v>82</v>
      </c>
      <c r="AY267" s="16" t="s">
        <v>134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6" t="s">
        <v>78</v>
      </c>
      <c r="BK267" s="249">
        <f>ROUND(I267*H267,2)</f>
        <v>0</v>
      </c>
      <c r="BL267" s="16" t="s">
        <v>139</v>
      </c>
      <c r="BM267" s="248" t="s">
        <v>382</v>
      </c>
    </row>
    <row r="268" s="2" customFormat="1">
      <c r="A268" s="37"/>
      <c r="B268" s="38"/>
      <c r="C268" s="39"/>
      <c r="D268" s="250" t="s">
        <v>141</v>
      </c>
      <c r="E268" s="39"/>
      <c r="F268" s="251" t="s">
        <v>381</v>
      </c>
      <c r="G268" s="39"/>
      <c r="H268" s="39"/>
      <c r="I268" s="144"/>
      <c r="J268" s="39"/>
      <c r="K268" s="39"/>
      <c r="L268" s="43"/>
      <c r="M268" s="252"/>
      <c r="N268" s="253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141</v>
      </c>
      <c r="AU268" s="16" t="s">
        <v>82</v>
      </c>
    </row>
    <row r="269" s="2" customFormat="1" ht="16.5" customHeight="1">
      <c r="A269" s="37"/>
      <c r="B269" s="38"/>
      <c r="C269" s="276" t="s">
        <v>383</v>
      </c>
      <c r="D269" s="276" t="s">
        <v>242</v>
      </c>
      <c r="E269" s="277" t="s">
        <v>384</v>
      </c>
      <c r="F269" s="278" t="s">
        <v>385</v>
      </c>
      <c r="G269" s="279" t="s">
        <v>375</v>
      </c>
      <c r="H269" s="280">
        <v>10</v>
      </c>
      <c r="I269" s="281"/>
      <c r="J269" s="282">
        <f>ROUND(I269*H269,2)</f>
        <v>0</v>
      </c>
      <c r="K269" s="283"/>
      <c r="L269" s="284"/>
      <c r="M269" s="285" t="s">
        <v>1</v>
      </c>
      <c r="N269" s="286" t="s">
        <v>38</v>
      </c>
      <c r="O269" s="90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8" t="s">
        <v>173</v>
      </c>
      <c r="AT269" s="248" t="s">
        <v>242</v>
      </c>
      <c r="AU269" s="248" t="s">
        <v>82</v>
      </c>
      <c r="AY269" s="16" t="s">
        <v>134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6" t="s">
        <v>78</v>
      </c>
      <c r="BK269" s="249">
        <f>ROUND(I269*H269,2)</f>
        <v>0</v>
      </c>
      <c r="BL269" s="16" t="s">
        <v>139</v>
      </c>
      <c r="BM269" s="248" t="s">
        <v>386</v>
      </c>
    </row>
    <row r="270" s="2" customFormat="1">
      <c r="A270" s="37"/>
      <c r="B270" s="38"/>
      <c r="C270" s="39"/>
      <c r="D270" s="250" t="s">
        <v>141</v>
      </c>
      <c r="E270" s="39"/>
      <c r="F270" s="251" t="s">
        <v>387</v>
      </c>
      <c r="G270" s="39"/>
      <c r="H270" s="39"/>
      <c r="I270" s="144"/>
      <c r="J270" s="39"/>
      <c r="K270" s="39"/>
      <c r="L270" s="43"/>
      <c r="M270" s="252"/>
      <c r="N270" s="253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141</v>
      </c>
      <c r="AU270" s="16" t="s">
        <v>82</v>
      </c>
    </row>
    <row r="271" s="2" customFormat="1" ht="21.75" customHeight="1">
      <c r="A271" s="37"/>
      <c r="B271" s="38"/>
      <c r="C271" s="236" t="s">
        <v>388</v>
      </c>
      <c r="D271" s="236" t="s">
        <v>136</v>
      </c>
      <c r="E271" s="237" t="s">
        <v>389</v>
      </c>
      <c r="F271" s="238" t="s">
        <v>390</v>
      </c>
      <c r="G271" s="239" t="s">
        <v>375</v>
      </c>
      <c r="H271" s="240">
        <v>3</v>
      </c>
      <c r="I271" s="241"/>
      <c r="J271" s="242">
        <f>ROUND(I271*H271,2)</f>
        <v>0</v>
      </c>
      <c r="K271" s="243"/>
      <c r="L271" s="43"/>
      <c r="M271" s="244" t="s">
        <v>1</v>
      </c>
      <c r="N271" s="245" t="s">
        <v>38</v>
      </c>
      <c r="O271" s="90"/>
      <c r="P271" s="246">
        <f>O271*H271</f>
        <v>0</v>
      </c>
      <c r="Q271" s="246">
        <v>0</v>
      </c>
      <c r="R271" s="246">
        <f>Q271*H271</f>
        <v>0</v>
      </c>
      <c r="S271" s="246">
        <v>0</v>
      </c>
      <c r="T271" s="24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8" t="s">
        <v>139</v>
      </c>
      <c r="AT271" s="248" t="s">
        <v>136</v>
      </c>
      <c r="AU271" s="248" t="s">
        <v>82</v>
      </c>
      <c r="AY271" s="16" t="s">
        <v>134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6" t="s">
        <v>78</v>
      </c>
      <c r="BK271" s="249">
        <f>ROUND(I271*H271,2)</f>
        <v>0</v>
      </c>
      <c r="BL271" s="16" t="s">
        <v>139</v>
      </c>
      <c r="BM271" s="248" t="s">
        <v>391</v>
      </c>
    </row>
    <row r="272" s="2" customFormat="1">
      <c r="A272" s="37"/>
      <c r="B272" s="38"/>
      <c r="C272" s="39"/>
      <c r="D272" s="250" t="s">
        <v>141</v>
      </c>
      <c r="E272" s="39"/>
      <c r="F272" s="251" t="s">
        <v>390</v>
      </c>
      <c r="G272" s="39"/>
      <c r="H272" s="39"/>
      <c r="I272" s="144"/>
      <c r="J272" s="39"/>
      <c r="K272" s="39"/>
      <c r="L272" s="43"/>
      <c r="M272" s="252"/>
      <c r="N272" s="253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141</v>
      </c>
      <c r="AU272" s="16" t="s">
        <v>82</v>
      </c>
    </row>
    <row r="273" s="2" customFormat="1" ht="21.75" customHeight="1">
      <c r="A273" s="37"/>
      <c r="B273" s="38"/>
      <c r="C273" s="276" t="s">
        <v>392</v>
      </c>
      <c r="D273" s="276" t="s">
        <v>242</v>
      </c>
      <c r="E273" s="277" t="s">
        <v>393</v>
      </c>
      <c r="F273" s="278" t="s">
        <v>394</v>
      </c>
      <c r="G273" s="279" t="s">
        <v>375</v>
      </c>
      <c r="H273" s="280">
        <v>3</v>
      </c>
      <c r="I273" s="281"/>
      <c r="J273" s="282">
        <f>ROUND(I273*H273,2)</f>
        <v>0</v>
      </c>
      <c r="K273" s="283"/>
      <c r="L273" s="284"/>
      <c r="M273" s="285" t="s">
        <v>1</v>
      </c>
      <c r="N273" s="286" t="s">
        <v>38</v>
      </c>
      <c r="O273" s="90"/>
      <c r="P273" s="246">
        <f>O273*H273</f>
        <v>0</v>
      </c>
      <c r="Q273" s="246">
        <v>0.086999999999999994</v>
      </c>
      <c r="R273" s="246">
        <f>Q273*H273</f>
        <v>0.26100000000000001</v>
      </c>
      <c r="S273" s="246">
        <v>0</v>
      </c>
      <c r="T273" s="247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8" t="s">
        <v>173</v>
      </c>
      <c r="AT273" s="248" t="s">
        <v>242</v>
      </c>
      <c r="AU273" s="248" t="s">
        <v>82</v>
      </c>
      <c r="AY273" s="16" t="s">
        <v>134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6" t="s">
        <v>78</v>
      </c>
      <c r="BK273" s="249">
        <f>ROUND(I273*H273,2)</f>
        <v>0</v>
      </c>
      <c r="BL273" s="16" t="s">
        <v>139</v>
      </c>
      <c r="BM273" s="248" t="s">
        <v>395</v>
      </c>
    </row>
    <row r="274" s="2" customFormat="1">
      <c r="A274" s="37"/>
      <c r="B274" s="38"/>
      <c r="C274" s="39"/>
      <c r="D274" s="250" t="s">
        <v>141</v>
      </c>
      <c r="E274" s="39"/>
      <c r="F274" s="251" t="s">
        <v>394</v>
      </c>
      <c r="G274" s="39"/>
      <c r="H274" s="39"/>
      <c r="I274" s="144"/>
      <c r="J274" s="39"/>
      <c r="K274" s="39"/>
      <c r="L274" s="43"/>
      <c r="M274" s="252"/>
      <c r="N274" s="253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141</v>
      </c>
      <c r="AU274" s="16" t="s">
        <v>82</v>
      </c>
    </row>
    <row r="275" s="2" customFormat="1" ht="21.75" customHeight="1">
      <c r="A275" s="37"/>
      <c r="B275" s="38"/>
      <c r="C275" s="276" t="s">
        <v>396</v>
      </c>
      <c r="D275" s="276" t="s">
        <v>242</v>
      </c>
      <c r="E275" s="277" t="s">
        <v>397</v>
      </c>
      <c r="F275" s="278" t="s">
        <v>398</v>
      </c>
      <c r="G275" s="279" t="s">
        <v>375</v>
      </c>
      <c r="H275" s="280">
        <v>3</v>
      </c>
      <c r="I275" s="281"/>
      <c r="J275" s="282">
        <f>ROUND(I275*H275,2)</f>
        <v>0</v>
      </c>
      <c r="K275" s="283"/>
      <c r="L275" s="284"/>
      <c r="M275" s="285" t="s">
        <v>1</v>
      </c>
      <c r="N275" s="286" t="s">
        <v>38</v>
      </c>
      <c r="O275" s="90"/>
      <c r="P275" s="246">
        <f>O275*H275</f>
        <v>0</v>
      </c>
      <c r="Q275" s="246">
        <v>0.10299999999999999</v>
      </c>
      <c r="R275" s="246">
        <f>Q275*H275</f>
        <v>0.309</v>
      </c>
      <c r="S275" s="246">
        <v>0</v>
      </c>
      <c r="T275" s="24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8" t="s">
        <v>173</v>
      </c>
      <c r="AT275" s="248" t="s">
        <v>242</v>
      </c>
      <c r="AU275" s="248" t="s">
        <v>82</v>
      </c>
      <c r="AY275" s="16" t="s">
        <v>134</v>
      </c>
      <c r="BE275" s="249">
        <f>IF(N275="základní",J275,0)</f>
        <v>0</v>
      </c>
      <c r="BF275" s="249">
        <f>IF(N275="snížená",J275,0)</f>
        <v>0</v>
      </c>
      <c r="BG275" s="249">
        <f>IF(N275="zákl. přenesená",J275,0)</f>
        <v>0</v>
      </c>
      <c r="BH275" s="249">
        <f>IF(N275="sníž. přenesená",J275,0)</f>
        <v>0</v>
      </c>
      <c r="BI275" s="249">
        <f>IF(N275="nulová",J275,0)</f>
        <v>0</v>
      </c>
      <c r="BJ275" s="16" t="s">
        <v>78</v>
      </c>
      <c r="BK275" s="249">
        <f>ROUND(I275*H275,2)</f>
        <v>0</v>
      </c>
      <c r="BL275" s="16" t="s">
        <v>139</v>
      </c>
      <c r="BM275" s="248" t="s">
        <v>399</v>
      </c>
    </row>
    <row r="276" s="2" customFormat="1">
      <c r="A276" s="37"/>
      <c r="B276" s="38"/>
      <c r="C276" s="39"/>
      <c r="D276" s="250" t="s">
        <v>141</v>
      </c>
      <c r="E276" s="39"/>
      <c r="F276" s="251" t="s">
        <v>398</v>
      </c>
      <c r="G276" s="39"/>
      <c r="H276" s="39"/>
      <c r="I276" s="144"/>
      <c r="J276" s="39"/>
      <c r="K276" s="39"/>
      <c r="L276" s="43"/>
      <c r="M276" s="252"/>
      <c r="N276" s="253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141</v>
      </c>
      <c r="AU276" s="16" t="s">
        <v>82</v>
      </c>
    </row>
    <row r="277" s="2" customFormat="1" ht="33" customHeight="1">
      <c r="A277" s="37"/>
      <c r="B277" s="38"/>
      <c r="C277" s="276" t="s">
        <v>400</v>
      </c>
      <c r="D277" s="276" t="s">
        <v>242</v>
      </c>
      <c r="E277" s="277" t="s">
        <v>401</v>
      </c>
      <c r="F277" s="278" t="s">
        <v>402</v>
      </c>
      <c r="G277" s="279" t="s">
        <v>375</v>
      </c>
      <c r="H277" s="280">
        <v>3</v>
      </c>
      <c r="I277" s="281"/>
      <c r="J277" s="282">
        <f>ROUND(I277*H277,2)</f>
        <v>0</v>
      </c>
      <c r="K277" s="283"/>
      <c r="L277" s="284"/>
      <c r="M277" s="285" t="s">
        <v>1</v>
      </c>
      <c r="N277" s="286" t="s">
        <v>38</v>
      </c>
      <c r="O277" s="90"/>
      <c r="P277" s="246">
        <f>O277*H277</f>
        <v>0</v>
      </c>
      <c r="Q277" s="246">
        <v>0.23200000000000001</v>
      </c>
      <c r="R277" s="246">
        <f>Q277*H277</f>
        <v>0.69600000000000006</v>
      </c>
      <c r="S277" s="246">
        <v>0</v>
      </c>
      <c r="T277" s="24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8" t="s">
        <v>173</v>
      </c>
      <c r="AT277" s="248" t="s">
        <v>242</v>
      </c>
      <c r="AU277" s="248" t="s">
        <v>82</v>
      </c>
      <c r="AY277" s="16" t="s">
        <v>134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6" t="s">
        <v>78</v>
      </c>
      <c r="BK277" s="249">
        <f>ROUND(I277*H277,2)</f>
        <v>0</v>
      </c>
      <c r="BL277" s="16" t="s">
        <v>139</v>
      </c>
      <c r="BM277" s="248" t="s">
        <v>403</v>
      </c>
    </row>
    <row r="278" s="2" customFormat="1">
      <c r="A278" s="37"/>
      <c r="B278" s="38"/>
      <c r="C278" s="39"/>
      <c r="D278" s="250" t="s">
        <v>141</v>
      </c>
      <c r="E278" s="39"/>
      <c r="F278" s="251" t="s">
        <v>402</v>
      </c>
      <c r="G278" s="39"/>
      <c r="H278" s="39"/>
      <c r="I278" s="144"/>
      <c r="J278" s="39"/>
      <c r="K278" s="39"/>
      <c r="L278" s="43"/>
      <c r="M278" s="252"/>
      <c r="N278" s="253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141</v>
      </c>
      <c r="AU278" s="16" t="s">
        <v>82</v>
      </c>
    </row>
    <row r="279" s="2" customFormat="1" ht="33" customHeight="1">
      <c r="A279" s="37"/>
      <c r="B279" s="38"/>
      <c r="C279" s="276" t="s">
        <v>404</v>
      </c>
      <c r="D279" s="276" t="s">
        <v>242</v>
      </c>
      <c r="E279" s="277" t="s">
        <v>405</v>
      </c>
      <c r="F279" s="278" t="s">
        <v>406</v>
      </c>
      <c r="G279" s="279" t="s">
        <v>375</v>
      </c>
      <c r="H279" s="280">
        <v>3</v>
      </c>
      <c r="I279" s="281"/>
      <c r="J279" s="282">
        <f>ROUND(I279*H279,2)</f>
        <v>0</v>
      </c>
      <c r="K279" s="283"/>
      <c r="L279" s="284"/>
      <c r="M279" s="285" t="s">
        <v>1</v>
      </c>
      <c r="N279" s="286" t="s">
        <v>38</v>
      </c>
      <c r="O279" s="90"/>
      <c r="P279" s="246">
        <f>O279*H279</f>
        <v>0</v>
      </c>
      <c r="Q279" s="246">
        <v>0.17000000000000001</v>
      </c>
      <c r="R279" s="246">
        <f>Q279*H279</f>
        <v>0.51000000000000001</v>
      </c>
      <c r="S279" s="246">
        <v>0</v>
      </c>
      <c r="T279" s="24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8" t="s">
        <v>173</v>
      </c>
      <c r="AT279" s="248" t="s">
        <v>242</v>
      </c>
      <c r="AU279" s="248" t="s">
        <v>82</v>
      </c>
      <c r="AY279" s="16" t="s">
        <v>134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6" t="s">
        <v>78</v>
      </c>
      <c r="BK279" s="249">
        <f>ROUND(I279*H279,2)</f>
        <v>0</v>
      </c>
      <c r="BL279" s="16" t="s">
        <v>139</v>
      </c>
      <c r="BM279" s="248" t="s">
        <v>407</v>
      </c>
    </row>
    <row r="280" s="2" customFormat="1">
      <c r="A280" s="37"/>
      <c r="B280" s="38"/>
      <c r="C280" s="39"/>
      <c r="D280" s="250" t="s">
        <v>141</v>
      </c>
      <c r="E280" s="39"/>
      <c r="F280" s="251" t="s">
        <v>406</v>
      </c>
      <c r="G280" s="39"/>
      <c r="H280" s="39"/>
      <c r="I280" s="144"/>
      <c r="J280" s="39"/>
      <c r="K280" s="39"/>
      <c r="L280" s="43"/>
      <c r="M280" s="252"/>
      <c r="N280" s="253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141</v>
      </c>
      <c r="AU280" s="16" t="s">
        <v>82</v>
      </c>
    </row>
    <row r="281" s="2" customFormat="1" ht="21.75" customHeight="1">
      <c r="A281" s="37"/>
      <c r="B281" s="38"/>
      <c r="C281" s="276" t="s">
        <v>408</v>
      </c>
      <c r="D281" s="276" t="s">
        <v>242</v>
      </c>
      <c r="E281" s="277" t="s">
        <v>409</v>
      </c>
      <c r="F281" s="278" t="s">
        <v>410</v>
      </c>
      <c r="G281" s="279" t="s">
        <v>375</v>
      </c>
      <c r="H281" s="280">
        <v>3</v>
      </c>
      <c r="I281" s="281"/>
      <c r="J281" s="282">
        <f>ROUND(I281*H281,2)</f>
        <v>0</v>
      </c>
      <c r="K281" s="283"/>
      <c r="L281" s="284"/>
      <c r="M281" s="285" t="s">
        <v>1</v>
      </c>
      <c r="N281" s="286" t="s">
        <v>38</v>
      </c>
      <c r="O281" s="90"/>
      <c r="P281" s="246">
        <f>O281*H281</f>
        <v>0</v>
      </c>
      <c r="Q281" s="246">
        <v>0.059999999999999998</v>
      </c>
      <c r="R281" s="246">
        <f>Q281*H281</f>
        <v>0.17999999999999999</v>
      </c>
      <c r="S281" s="246">
        <v>0</v>
      </c>
      <c r="T281" s="24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8" t="s">
        <v>173</v>
      </c>
      <c r="AT281" s="248" t="s">
        <v>242</v>
      </c>
      <c r="AU281" s="248" t="s">
        <v>82</v>
      </c>
      <c r="AY281" s="16" t="s">
        <v>134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6" t="s">
        <v>78</v>
      </c>
      <c r="BK281" s="249">
        <f>ROUND(I281*H281,2)</f>
        <v>0</v>
      </c>
      <c r="BL281" s="16" t="s">
        <v>139</v>
      </c>
      <c r="BM281" s="248" t="s">
        <v>411</v>
      </c>
    </row>
    <row r="282" s="2" customFormat="1">
      <c r="A282" s="37"/>
      <c r="B282" s="38"/>
      <c r="C282" s="39"/>
      <c r="D282" s="250" t="s">
        <v>141</v>
      </c>
      <c r="E282" s="39"/>
      <c r="F282" s="251" t="s">
        <v>410</v>
      </c>
      <c r="G282" s="39"/>
      <c r="H282" s="39"/>
      <c r="I282" s="144"/>
      <c r="J282" s="39"/>
      <c r="K282" s="39"/>
      <c r="L282" s="43"/>
      <c r="M282" s="252"/>
      <c r="N282" s="253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141</v>
      </c>
      <c r="AU282" s="16" t="s">
        <v>82</v>
      </c>
    </row>
    <row r="283" s="2" customFormat="1" ht="16.5" customHeight="1">
      <c r="A283" s="37"/>
      <c r="B283" s="38"/>
      <c r="C283" s="276" t="s">
        <v>412</v>
      </c>
      <c r="D283" s="276" t="s">
        <v>242</v>
      </c>
      <c r="E283" s="277" t="s">
        <v>413</v>
      </c>
      <c r="F283" s="278" t="s">
        <v>414</v>
      </c>
      <c r="G283" s="279" t="s">
        <v>375</v>
      </c>
      <c r="H283" s="280">
        <v>3</v>
      </c>
      <c r="I283" s="281"/>
      <c r="J283" s="282">
        <f>ROUND(I283*H283,2)</f>
        <v>0</v>
      </c>
      <c r="K283" s="283"/>
      <c r="L283" s="284"/>
      <c r="M283" s="285" t="s">
        <v>1</v>
      </c>
      <c r="N283" s="286" t="s">
        <v>38</v>
      </c>
      <c r="O283" s="90"/>
      <c r="P283" s="246">
        <f>O283*H283</f>
        <v>0</v>
      </c>
      <c r="Q283" s="246">
        <v>0.0060000000000000001</v>
      </c>
      <c r="R283" s="246">
        <f>Q283*H283</f>
        <v>0.018000000000000002</v>
      </c>
      <c r="S283" s="246">
        <v>0</v>
      </c>
      <c r="T283" s="24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48" t="s">
        <v>173</v>
      </c>
      <c r="AT283" s="248" t="s">
        <v>242</v>
      </c>
      <c r="AU283" s="248" t="s">
        <v>82</v>
      </c>
      <c r="AY283" s="16" t="s">
        <v>134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6" t="s">
        <v>78</v>
      </c>
      <c r="BK283" s="249">
        <f>ROUND(I283*H283,2)</f>
        <v>0</v>
      </c>
      <c r="BL283" s="16" t="s">
        <v>139</v>
      </c>
      <c r="BM283" s="248" t="s">
        <v>415</v>
      </c>
    </row>
    <row r="284" s="2" customFormat="1">
      <c r="A284" s="37"/>
      <c r="B284" s="38"/>
      <c r="C284" s="39"/>
      <c r="D284" s="250" t="s">
        <v>141</v>
      </c>
      <c r="E284" s="39"/>
      <c r="F284" s="251" t="s">
        <v>416</v>
      </c>
      <c r="G284" s="39"/>
      <c r="H284" s="39"/>
      <c r="I284" s="144"/>
      <c r="J284" s="39"/>
      <c r="K284" s="39"/>
      <c r="L284" s="43"/>
      <c r="M284" s="252"/>
      <c r="N284" s="253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141</v>
      </c>
      <c r="AU284" s="16" t="s">
        <v>82</v>
      </c>
    </row>
    <row r="285" s="2" customFormat="1" ht="21.75" customHeight="1">
      <c r="A285" s="37"/>
      <c r="B285" s="38"/>
      <c r="C285" s="236" t="s">
        <v>417</v>
      </c>
      <c r="D285" s="236" t="s">
        <v>136</v>
      </c>
      <c r="E285" s="237" t="s">
        <v>418</v>
      </c>
      <c r="F285" s="238" t="s">
        <v>419</v>
      </c>
      <c r="G285" s="239" t="s">
        <v>375</v>
      </c>
      <c r="H285" s="240">
        <v>1</v>
      </c>
      <c r="I285" s="241"/>
      <c r="J285" s="242">
        <f>ROUND(I285*H285,2)</f>
        <v>0</v>
      </c>
      <c r="K285" s="243"/>
      <c r="L285" s="43"/>
      <c r="M285" s="244" t="s">
        <v>1</v>
      </c>
      <c r="N285" s="245" t="s">
        <v>38</v>
      </c>
      <c r="O285" s="90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8" t="s">
        <v>139</v>
      </c>
      <c r="AT285" s="248" t="s">
        <v>136</v>
      </c>
      <c r="AU285" s="248" t="s">
        <v>82</v>
      </c>
      <c r="AY285" s="16" t="s">
        <v>134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6" t="s">
        <v>78</v>
      </c>
      <c r="BK285" s="249">
        <f>ROUND(I285*H285,2)</f>
        <v>0</v>
      </c>
      <c r="BL285" s="16" t="s">
        <v>139</v>
      </c>
      <c r="BM285" s="248" t="s">
        <v>420</v>
      </c>
    </row>
    <row r="286" s="2" customFormat="1">
      <c r="A286" s="37"/>
      <c r="B286" s="38"/>
      <c r="C286" s="39"/>
      <c r="D286" s="250" t="s">
        <v>141</v>
      </c>
      <c r="E286" s="39"/>
      <c r="F286" s="251" t="s">
        <v>421</v>
      </c>
      <c r="G286" s="39"/>
      <c r="H286" s="39"/>
      <c r="I286" s="144"/>
      <c r="J286" s="39"/>
      <c r="K286" s="39"/>
      <c r="L286" s="43"/>
      <c r="M286" s="252"/>
      <c r="N286" s="253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141</v>
      </c>
      <c r="AU286" s="16" t="s">
        <v>82</v>
      </c>
    </row>
    <row r="287" s="2" customFormat="1" ht="21.75" customHeight="1">
      <c r="A287" s="37"/>
      <c r="B287" s="38"/>
      <c r="C287" s="236" t="s">
        <v>422</v>
      </c>
      <c r="D287" s="236" t="s">
        <v>136</v>
      </c>
      <c r="E287" s="237" t="s">
        <v>423</v>
      </c>
      <c r="F287" s="238" t="s">
        <v>424</v>
      </c>
      <c r="G287" s="239" t="s">
        <v>375</v>
      </c>
      <c r="H287" s="240">
        <v>3</v>
      </c>
      <c r="I287" s="241"/>
      <c r="J287" s="242">
        <f>ROUND(I287*H287,2)</f>
        <v>0</v>
      </c>
      <c r="K287" s="243"/>
      <c r="L287" s="43"/>
      <c r="M287" s="244" t="s">
        <v>1</v>
      </c>
      <c r="N287" s="245" t="s">
        <v>38</v>
      </c>
      <c r="O287" s="90"/>
      <c r="P287" s="246">
        <f>O287*H287</f>
        <v>0</v>
      </c>
      <c r="Q287" s="246">
        <v>0</v>
      </c>
      <c r="R287" s="246">
        <f>Q287*H287</f>
        <v>0</v>
      </c>
      <c r="S287" s="246">
        <v>0</v>
      </c>
      <c r="T287" s="24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8" t="s">
        <v>139</v>
      </c>
      <c r="AT287" s="248" t="s">
        <v>136</v>
      </c>
      <c r="AU287" s="248" t="s">
        <v>82</v>
      </c>
      <c r="AY287" s="16" t="s">
        <v>134</v>
      </c>
      <c r="BE287" s="249">
        <f>IF(N287="základní",J287,0)</f>
        <v>0</v>
      </c>
      <c r="BF287" s="249">
        <f>IF(N287="snížená",J287,0)</f>
        <v>0</v>
      </c>
      <c r="BG287" s="249">
        <f>IF(N287="zákl. přenesená",J287,0)</f>
        <v>0</v>
      </c>
      <c r="BH287" s="249">
        <f>IF(N287="sníž. přenesená",J287,0)</f>
        <v>0</v>
      </c>
      <c r="BI287" s="249">
        <f>IF(N287="nulová",J287,0)</f>
        <v>0</v>
      </c>
      <c r="BJ287" s="16" t="s">
        <v>78</v>
      </c>
      <c r="BK287" s="249">
        <f>ROUND(I287*H287,2)</f>
        <v>0</v>
      </c>
      <c r="BL287" s="16" t="s">
        <v>139</v>
      </c>
      <c r="BM287" s="248" t="s">
        <v>425</v>
      </c>
    </row>
    <row r="288" s="2" customFormat="1">
      <c r="A288" s="37"/>
      <c r="B288" s="38"/>
      <c r="C288" s="39"/>
      <c r="D288" s="250" t="s">
        <v>141</v>
      </c>
      <c r="E288" s="39"/>
      <c r="F288" s="251" t="s">
        <v>424</v>
      </c>
      <c r="G288" s="39"/>
      <c r="H288" s="39"/>
      <c r="I288" s="144"/>
      <c r="J288" s="39"/>
      <c r="K288" s="39"/>
      <c r="L288" s="43"/>
      <c r="M288" s="252"/>
      <c r="N288" s="253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141</v>
      </c>
      <c r="AU288" s="16" t="s">
        <v>82</v>
      </c>
    </row>
    <row r="289" s="2" customFormat="1" ht="16.5" customHeight="1">
      <c r="A289" s="37"/>
      <c r="B289" s="38"/>
      <c r="C289" s="276" t="s">
        <v>426</v>
      </c>
      <c r="D289" s="276" t="s">
        <v>242</v>
      </c>
      <c r="E289" s="277" t="s">
        <v>427</v>
      </c>
      <c r="F289" s="278" t="s">
        <v>428</v>
      </c>
      <c r="G289" s="279" t="s">
        <v>375</v>
      </c>
      <c r="H289" s="280">
        <v>3</v>
      </c>
      <c r="I289" s="281"/>
      <c r="J289" s="282">
        <f>ROUND(I289*H289,2)</f>
        <v>0</v>
      </c>
      <c r="K289" s="283"/>
      <c r="L289" s="284"/>
      <c r="M289" s="285" t="s">
        <v>1</v>
      </c>
      <c r="N289" s="286" t="s">
        <v>38</v>
      </c>
      <c r="O289" s="90"/>
      <c r="P289" s="246">
        <f>O289*H289</f>
        <v>0</v>
      </c>
      <c r="Q289" s="246">
        <v>0.058000000000000003</v>
      </c>
      <c r="R289" s="246">
        <f>Q289*H289</f>
        <v>0.17400000000000002</v>
      </c>
      <c r="S289" s="246">
        <v>0</v>
      </c>
      <c r="T289" s="24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8" t="s">
        <v>173</v>
      </c>
      <c r="AT289" s="248" t="s">
        <v>242</v>
      </c>
      <c r="AU289" s="248" t="s">
        <v>82</v>
      </c>
      <c r="AY289" s="16" t="s">
        <v>134</v>
      </c>
      <c r="BE289" s="249">
        <f>IF(N289="základní",J289,0)</f>
        <v>0</v>
      </c>
      <c r="BF289" s="249">
        <f>IF(N289="snížená",J289,0)</f>
        <v>0</v>
      </c>
      <c r="BG289" s="249">
        <f>IF(N289="zákl. přenesená",J289,0)</f>
        <v>0</v>
      </c>
      <c r="BH289" s="249">
        <f>IF(N289="sníž. přenesená",J289,0)</f>
        <v>0</v>
      </c>
      <c r="BI289" s="249">
        <f>IF(N289="nulová",J289,0)</f>
        <v>0</v>
      </c>
      <c r="BJ289" s="16" t="s">
        <v>78</v>
      </c>
      <c r="BK289" s="249">
        <f>ROUND(I289*H289,2)</f>
        <v>0</v>
      </c>
      <c r="BL289" s="16" t="s">
        <v>139</v>
      </c>
      <c r="BM289" s="248" t="s">
        <v>429</v>
      </c>
    </row>
    <row r="290" s="2" customFormat="1">
      <c r="A290" s="37"/>
      <c r="B290" s="38"/>
      <c r="C290" s="39"/>
      <c r="D290" s="250" t="s">
        <v>141</v>
      </c>
      <c r="E290" s="39"/>
      <c r="F290" s="251" t="s">
        <v>430</v>
      </c>
      <c r="G290" s="39"/>
      <c r="H290" s="39"/>
      <c r="I290" s="144"/>
      <c r="J290" s="39"/>
      <c r="K290" s="39"/>
      <c r="L290" s="43"/>
      <c r="M290" s="252"/>
      <c r="N290" s="253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141</v>
      </c>
      <c r="AU290" s="16" t="s">
        <v>82</v>
      </c>
    </row>
    <row r="291" s="2" customFormat="1" ht="21.75" customHeight="1">
      <c r="A291" s="37"/>
      <c r="B291" s="38"/>
      <c r="C291" s="236" t="s">
        <v>431</v>
      </c>
      <c r="D291" s="236" t="s">
        <v>136</v>
      </c>
      <c r="E291" s="237" t="s">
        <v>432</v>
      </c>
      <c r="F291" s="238" t="s">
        <v>433</v>
      </c>
      <c r="G291" s="239" t="s">
        <v>375</v>
      </c>
      <c r="H291" s="240">
        <v>2</v>
      </c>
      <c r="I291" s="241"/>
      <c r="J291" s="242">
        <f>ROUND(I291*H291,2)</f>
        <v>0</v>
      </c>
      <c r="K291" s="243"/>
      <c r="L291" s="43"/>
      <c r="M291" s="244" t="s">
        <v>1</v>
      </c>
      <c r="N291" s="245" t="s">
        <v>38</v>
      </c>
      <c r="O291" s="90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8" t="s">
        <v>139</v>
      </c>
      <c r="AT291" s="248" t="s">
        <v>136</v>
      </c>
      <c r="AU291" s="248" t="s">
        <v>82</v>
      </c>
      <c r="AY291" s="16" t="s">
        <v>134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6" t="s">
        <v>78</v>
      </c>
      <c r="BK291" s="249">
        <f>ROUND(I291*H291,2)</f>
        <v>0</v>
      </c>
      <c r="BL291" s="16" t="s">
        <v>139</v>
      </c>
      <c r="BM291" s="248" t="s">
        <v>434</v>
      </c>
    </row>
    <row r="292" s="2" customFormat="1">
      <c r="A292" s="37"/>
      <c r="B292" s="38"/>
      <c r="C292" s="39"/>
      <c r="D292" s="250" t="s">
        <v>141</v>
      </c>
      <c r="E292" s="39"/>
      <c r="F292" s="251" t="s">
        <v>433</v>
      </c>
      <c r="G292" s="39"/>
      <c r="H292" s="39"/>
      <c r="I292" s="144"/>
      <c r="J292" s="39"/>
      <c r="K292" s="39"/>
      <c r="L292" s="43"/>
      <c r="M292" s="252"/>
      <c r="N292" s="253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141</v>
      </c>
      <c r="AU292" s="16" t="s">
        <v>82</v>
      </c>
    </row>
    <row r="293" s="2" customFormat="1" ht="21.75" customHeight="1">
      <c r="A293" s="37"/>
      <c r="B293" s="38"/>
      <c r="C293" s="236" t="s">
        <v>435</v>
      </c>
      <c r="D293" s="236" t="s">
        <v>136</v>
      </c>
      <c r="E293" s="237" t="s">
        <v>436</v>
      </c>
      <c r="F293" s="238" t="s">
        <v>437</v>
      </c>
      <c r="G293" s="239" t="s">
        <v>375</v>
      </c>
      <c r="H293" s="240">
        <v>2</v>
      </c>
      <c r="I293" s="241"/>
      <c r="J293" s="242">
        <f>ROUND(I293*H293,2)</f>
        <v>0</v>
      </c>
      <c r="K293" s="243"/>
      <c r="L293" s="43"/>
      <c r="M293" s="244" t="s">
        <v>1</v>
      </c>
      <c r="N293" s="245" t="s">
        <v>38</v>
      </c>
      <c r="O293" s="90"/>
      <c r="P293" s="246">
        <f>O293*H293</f>
        <v>0</v>
      </c>
      <c r="Q293" s="246">
        <v>0</v>
      </c>
      <c r="R293" s="246">
        <f>Q293*H293</f>
        <v>0</v>
      </c>
      <c r="S293" s="246">
        <v>0</v>
      </c>
      <c r="T293" s="24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8" t="s">
        <v>139</v>
      </c>
      <c r="AT293" s="248" t="s">
        <v>136</v>
      </c>
      <c r="AU293" s="248" t="s">
        <v>82</v>
      </c>
      <c r="AY293" s="16" t="s">
        <v>134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6" t="s">
        <v>78</v>
      </c>
      <c r="BK293" s="249">
        <f>ROUND(I293*H293,2)</f>
        <v>0</v>
      </c>
      <c r="BL293" s="16" t="s">
        <v>139</v>
      </c>
      <c r="BM293" s="248" t="s">
        <v>438</v>
      </c>
    </row>
    <row r="294" s="2" customFormat="1">
      <c r="A294" s="37"/>
      <c r="B294" s="38"/>
      <c r="C294" s="39"/>
      <c r="D294" s="250" t="s">
        <v>141</v>
      </c>
      <c r="E294" s="39"/>
      <c r="F294" s="251" t="s">
        <v>439</v>
      </c>
      <c r="G294" s="39"/>
      <c r="H294" s="39"/>
      <c r="I294" s="144"/>
      <c r="J294" s="39"/>
      <c r="K294" s="39"/>
      <c r="L294" s="43"/>
      <c r="M294" s="252"/>
      <c r="N294" s="253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141</v>
      </c>
      <c r="AU294" s="16" t="s">
        <v>82</v>
      </c>
    </row>
    <row r="295" s="2" customFormat="1" ht="21.75" customHeight="1">
      <c r="A295" s="37"/>
      <c r="B295" s="38"/>
      <c r="C295" s="236" t="s">
        <v>440</v>
      </c>
      <c r="D295" s="236" t="s">
        <v>136</v>
      </c>
      <c r="E295" s="237" t="s">
        <v>441</v>
      </c>
      <c r="F295" s="238" t="s">
        <v>442</v>
      </c>
      <c r="G295" s="239" t="s">
        <v>98</v>
      </c>
      <c r="H295" s="240">
        <v>5.7000000000000002</v>
      </c>
      <c r="I295" s="241"/>
      <c r="J295" s="242">
        <f>ROUND(I295*H295,2)</f>
        <v>0</v>
      </c>
      <c r="K295" s="243"/>
      <c r="L295" s="43"/>
      <c r="M295" s="244" t="s">
        <v>1</v>
      </c>
      <c r="N295" s="245" t="s">
        <v>38</v>
      </c>
      <c r="O295" s="90"/>
      <c r="P295" s="246">
        <f>O295*H295</f>
        <v>0</v>
      </c>
      <c r="Q295" s="246">
        <v>0.43819000000000002</v>
      </c>
      <c r="R295" s="246">
        <f>Q295*H295</f>
        <v>2.4976830000000003</v>
      </c>
      <c r="S295" s="246">
        <v>0</v>
      </c>
      <c r="T295" s="24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48" t="s">
        <v>139</v>
      </c>
      <c r="AT295" s="248" t="s">
        <v>136</v>
      </c>
      <c r="AU295" s="248" t="s">
        <v>82</v>
      </c>
      <c r="AY295" s="16" t="s">
        <v>134</v>
      </c>
      <c r="BE295" s="249">
        <f>IF(N295="základní",J295,0)</f>
        <v>0</v>
      </c>
      <c r="BF295" s="249">
        <f>IF(N295="snížená",J295,0)</f>
        <v>0</v>
      </c>
      <c r="BG295" s="249">
        <f>IF(N295="zákl. přenesená",J295,0)</f>
        <v>0</v>
      </c>
      <c r="BH295" s="249">
        <f>IF(N295="sníž. přenesená",J295,0)</f>
        <v>0</v>
      </c>
      <c r="BI295" s="249">
        <f>IF(N295="nulová",J295,0)</f>
        <v>0</v>
      </c>
      <c r="BJ295" s="16" t="s">
        <v>78</v>
      </c>
      <c r="BK295" s="249">
        <f>ROUND(I295*H295,2)</f>
        <v>0</v>
      </c>
      <c r="BL295" s="16" t="s">
        <v>139</v>
      </c>
      <c r="BM295" s="248" t="s">
        <v>443</v>
      </c>
    </row>
    <row r="296" s="2" customFormat="1">
      <c r="A296" s="37"/>
      <c r="B296" s="38"/>
      <c r="C296" s="39"/>
      <c r="D296" s="250" t="s">
        <v>141</v>
      </c>
      <c r="E296" s="39"/>
      <c r="F296" s="251" t="s">
        <v>444</v>
      </c>
      <c r="G296" s="39"/>
      <c r="H296" s="39"/>
      <c r="I296" s="144"/>
      <c r="J296" s="39"/>
      <c r="K296" s="39"/>
      <c r="L296" s="43"/>
      <c r="M296" s="252"/>
      <c r="N296" s="253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141</v>
      </c>
      <c r="AU296" s="16" t="s">
        <v>82</v>
      </c>
    </row>
    <row r="297" s="13" customFormat="1">
      <c r="A297" s="13"/>
      <c r="B297" s="254"/>
      <c r="C297" s="255"/>
      <c r="D297" s="250" t="s">
        <v>166</v>
      </c>
      <c r="E297" s="256" t="s">
        <v>1</v>
      </c>
      <c r="F297" s="257" t="s">
        <v>445</v>
      </c>
      <c r="G297" s="255"/>
      <c r="H297" s="258">
        <v>5.7000000000000002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64" t="s">
        <v>166</v>
      </c>
      <c r="AU297" s="264" t="s">
        <v>82</v>
      </c>
      <c r="AV297" s="13" t="s">
        <v>82</v>
      </c>
      <c r="AW297" s="13" t="s">
        <v>30</v>
      </c>
      <c r="AX297" s="13" t="s">
        <v>73</v>
      </c>
      <c r="AY297" s="264" t="s">
        <v>134</v>
      </c>
    </row>
    <row r="298" s="14" customFormat="1">
      <c r="A298" s="14"/>
      <c r="B298" s="265"/>
      <c r="C298" s="266"/>
      <c r="D298" s="250" t="s">
        <v>166</v>
      </c>
      <c r="E298" s="267" t="s">
        <v>1</v>
      </c>
      <c r="F298" s="268" t="s">
        <v>192</v>
      </c>
      <c r="G298" s="266"/>
      <c r="H298" s="269">
        <v>5.7000000000000002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5" t="s">
        <v>166</v>
      </c>
      <c r="AU298" s="275" t="s">
        <v>82</v>
      </c>
      <c r="AV298" s="14" t="s">
        <v>139</v>
      </c>
      <c r="AW298" s="14" t="s">
        <v>30</v>
      </c>
      <c r="AX298" s="14" t="s">
        <v>78</v>
      </c>
      <c r="AY298" s="275" t="s">
        <v>134</v>
      </c>
    </row>
    <row r="299" s="2" customFormat="1" ht="21.75" customHeight="1">
      <c r="A299" s="37"/>
      <c r="B299" s="38"/>
      <c r="C299" s="276" t="s">
        <v>446</v>
      </c>
      <c r="D299" s="276" t="s">
        <v>242</v>
      </c>
      <c r="E299" s="277" t="s">
        <v>447</v>
      </c>
      <c r="F299" s="278" t="s">
        <v>448</v>
      </c>
      <c r="G299" s="279" t="s">
        <v>98</v>
      </c>
      <c r="H299" s="280">
        <v>5.7000000000000002</v>
      </c>
      <c r="I299" s="281"/>
      <c r="J299" s="282">
        <f>ROUND(I299*H299,2)</f>
        <v>0</v>
      </c>
      <c r="K299" s="283"/>
      <c r="L299" s="284"/>
      <c r="M299" s="285" t="s">
        <v>1</v>
      </c>
      <c r="N299" s="286" t="s">
        <v>38</v>
      </c>
      <c r="O299" s="90"/>
      <c r="P299" s="246">
        <f>O299*H299</f>
        <v>0</v>
      </c>
      <c r="Q299" s="246">
        <v>0</v>
      </c>
      <c r="R299" s="246">
        <f>Q299*H299</f>
        <v>0</v>
      </c>
      <c r="S299" s="246">
        <v>0</v>
      </c>
      <c r="T299" s="24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8" t="s">
        <v>173</v>
      </c>
      <c r="AT299" s="248" t="s">
        <v>242</v>
      </c>
      <c r="AU299" s="248" t="s">
        <v>82</v>
      </c>
      <c r="AY299" s="16" t="s">
        <v>134</v>
      </c>
      <c r="BE299" s="249">
        <f>IF(N299="základní",J299,0)</f>
        <v>0</v>
      </c>
      <c r="BF299" s="249">
        <f>IF(N299="snížená",J299,0)</f>
        <v>0</v>
      </c>
      <c r="BG299" s="249">
        <f>IF(N299="zákl. přenesená",J299,0)</f>
        <v>0</v>
      </c>
      <c r="BH299" s="249">
        <f>IF(N299="sníž. přenesená",J299,0)</f>
        <v>0</v>
      </c>
      <c r="BI299" s="249">
        <f>IF(N299="nulová",J299,0)</f>
        <v>0</v>
      </c>
      <c r="BJ299" s="16" t="s">
        <v>78</v>
      </c>
      <c r="BK299" s="249">
        <f>ROUND(I299*H299,2)</f>
        <v>0</v>
      </c>
      <c r="BL299" s="16" t="s">
        <v>139</v>
      </c>
      <c r="BM299" s="248" t="s">
        <v>449</v>
      </c>
    </row>
    <row r="300" s="2" customFormat="1">
      <c r="A300" s="37"/>
      <c r="B300" s="38"/>
      <c r="C300" s="39"/>
      <c r="D300" s="250" t="s">
        <v>141</v>
      </c>
      <c r="E300" s="39"/>
      <c r="F300" s="251" t="s">
        <v>448</v>
      </c>
      <c r="G300" s="39"/>
      <c r="H300" s="39"/>
      <c r="I300" s="144"/>
      <c r="J300" s="39"/>
      <c r="K300" s="39"/>
      <c r="L300" s="43"/>
      <c r="M300" s="252"/>
      <c r="N300" s="253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141</v>
      </c>
      <c r="AU300" s="16" t="s">
        <v>82</v>
      </c>
    </row>
    <row r="301" s="2" customFormat="1" ht="16.5" customHeight="1">
      <c r="A301" s="37"/>
      <c r="B301" s="38"/>
      <c r="C301" s="236" t="s">
        <v>450</v>
      </c>
      <c r="D301" s="236" t="s">
        <v>136</v>
      </c>
      <c r="E301" s="237" t="s">
        <v>451</v>
      </c>
      <c r="F301" s="238" t="s">
        <v>452</v>
      </c>
      <c r="G301" s="239" t="s">
        <v>375</v>
      </c>
      <c r="H301" s="240">
        <v>5</v>
      </c>
      <c r="I301" s="241"/>
      <c r="J301" s="242">
        <f>ROUND(I301*H301,2)</f>
        <v>0</v>
      </c>
      <c r="K301" s="243"/>
      <c r="L301" s="43"/>
      <c r="M301" s="244" t="s">
        <v>1</v>
      </c>
      <c r="N301" s="245" t="s">
        <v>38</v>
      </c>
      <c r="O301" s="90"/>
      <c r="P301" s="246">
        <f>O301*H301</f>
        <v>0</v>
      </c>
      <c r="Q301" s="246">
        <v>0</v>
      </c>
      <c r="R301" s="246">
        <f>Q301*H301</f>
        <v>0</v>
      </c>
      <c r="S301" s="246">
        <v>0</v>
      </c>
      <c r="T301" s="24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8" t="s">
        <v>139</v>
      </c>
      <c r="AT301" s="248" t="s">
        <v>136</v>
      </c>
      <c r="AU301" s="248" t="s">
        <v>82</v>
      </c>
      <c r="AY301" s="16" t="s">
        <v>134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6" t="s">
        <v>78</v>
      </c>
      <c r="BK301" s="249">
        <f>ROUND(I301*H301,2)</f>
        <v>0</v>
      </c>
      <c r="BL301" s="16" t="s">
        <v>139</v>
      </c>
      <c r="BM301" s="248" t="s">
        <v>453</v>
      </c>
    </row>
    <row r="302" s="2" customFormat="1">
      <c r="A302" s="37"/>
      <c r="B302" s="38"/>
      <c r="C302" s="39"/>
      <c r="D302" s="250" t="s">
        <v>141</v>
      </c>
      <c r="E302" s="39"/>
      <c r="F302" s="251" t="s">
        <v>454</v>
      </c>
      <c r="G302" s="39"/>
      <c r="H302" s="39"/>
      <c r="I302" s="144"/>
      <c r="J302" s="39"/>
      <c r="K302" s="39"/>
      <c r="L302" s="43"/>
      <c r="M302" s="252"/>
      <c r="N302" s="253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141</v>
      </c>
      <c r="AU302" s="16" t="s">
        <v>82</v>
      </c>
    </row>
    <row r="303" s="12" customFormat="1" ht="22.8" customHeight="1">
      <c r="A303" s="12"/>
      <c r="B303" s="220"/>
      <c r="C303" s="221"/>
      <c r="D303" s="222" t="s">
        <v>72</v>
      </c>
      <c r="E303" s="234" t="s">
        <v>179</v>
      </c>
      <c r="F303" s="234" t="s">
        <v>455</v>
      </c>
      <c r="G303" s="221"/>
      <c r="H303" s="221"/>
      <c r="I303" s="224"/>
      <c r="J303" s="235">
        <f>BK303</f>
        <v>0</v>
      </c>
      <c r="K303" s="221"/>
      <c r="L303" s="226"/>
      <c r="M303" s="227"/>
      <c r="N303" s="228"/>
      <c r="O303" s="228"/>
      <c r="P303" s="229">
        <f>P304+SUM(P305:P344)+P391</f>
        <v>0</v>
      </c>
      <c r="Q303" s="228"/>
      <c r="R303" s="229">
        <f>R304+SUM(R305:R344)+R391</f>
        <v>60.303820000000002</v>
      </c>
      <c r="S303" s="228"/>
      <c r="T303" s="230">
        <f>T304+SUM(T305:T344)+T391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31" t="s">
        <v>78</v>
      </c>
      <c r="AT303" s="232" t="s">
        <v>72</v>
      </c>
      <c r="AU303" s="232" t="s">
        <v>78</v>
      </c>
      <c r="AY303" s="231" t="s">
        <v>134</v>
      </c>
      <c r="BK303" s="233">
        <f>BK304+SUM(BK305:BK344)+BK391</f>
        <v>0</v>
      </c>
    </row>
    <row r="304" s="2" customFormat="1" ht="16.5" customHeight="1">
      <c r="A304" s="37"/>
      <c r="B304" s="38"/>
      <c r="C304" s="236" t="s">
        <v>456</v>
      </c>
      <c r="D304" s="236" t="s">
        <v>136</v>
      </c>
      <c r="E304" s="237" t="s">
        <v>457</v>
      </c>
      <c r="F304" s="238" t="s">
        <v>458</v>
      </c>
      <c r="G304" s="239" t="s">
        <v>98</v>
      </c>
      <c r="H304" s="240">
        <v>32</v>
      </c>
      <c r="I304" s="241"/>
      <c r="J304" s="242">
        <f>ROUND(I304*H304,2)</f>
        <v>0</v>
      </c>
      <c r="K304" s="243"/>
      <c r="L304" s="43"/>
      <c r="M304" s="244" t="s">
        <v>1</v>
      </c>
      <c r="N304" s="245" t="s">
        <v>38</v>
      </c>
      <c r="O304" s="90"/>
      <c r="P304" s="246">
        <f>O304*H304</f>
        <v>0</v>
      </c>
      <c r="Q304" s="246">
        <v>0</v>
      </c>
      <c r="R304" s="246">
        <f>Q304*H304</f>
        <v>0</v>
      </c>
      <c r="S304" s="246">
        <v>0</v>
      </c>
      <c r="T304" s="24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48" t="s">
        <v>139</v>
      </c>
      <c r="AT304" s="248" t="s">
        <v>136</v>
      </c>
      <c r="AU304" s="248" t="s">
        <v>82</v>
      </c>
      <c r="AY304" s="16" t="s">
        <v>134</v>
      </c>
      <c r="BE304" s="249">
        <f>IF(N304="základní",J304,0)</f>
        <v>0</v>
      </c>
      <c r="BF304" s="249">
        <f>IF(N304="snížená",J304,0)</f>
        <v>0</v>
      </c>
      <c r="BG304" s="249">
        <f>IF(N304="zákl. přenesená",J304,0)</f>
        <v>0</v>
      </c>
      <c r="BH304" s="249">
        <f>IF(N304="sníž. přenesená",J304,0)</f>
        <v>0</v>
      </c>
      <c r="BI304" s="249">
        <f>IF(N304="nulová",J304,0)</f>
        <v>0</v>
      </c>
      <c r="BJ304" s="16" t="s">
        <v>78</v>
      </c>
      <c r="BK304" s="249">
        <f>ROUND(I304*H304,2)</f>
        <v>0</v>
      </c>
      <c r="BL304" s="16" t="s">
        <v>139</v>
      </c>
      <c r="BM304" s="248" t="s">
        <v>459</v>
      </c>
    </row>
    <row r="305" s="2" customFormat="1">
      <c r="A305" s="37"/>
      <c r="B305" s="38"/>
      <c r="C305" s="39"/>
      <c r="D305" s="250" t="s">
        <v>141</v>
      </c>
      <c r="E305" s="39"/>
      <c r="F305" s="251" t="s">
        <v>460</v>
      </c>
      <c r="G305" s="39"/>
      <c r="H305" s="39"/>
      <c r="I305" s="144"/>
      <c r="J305" s="39"/>
      <c r="K305" s="39"/>
      <c r="L305" s="43"/>
      <c r="M305" s="252"/>
      <c r="N305" s="253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141</v>
      </c>
      <c r="AU305" s="16" t="s">
        <v>82</v>
      </c>
    </row>
    <row r="306" s="13" customFormat="1">
      <c r="A306" s="13"/>
      <c r="B306" s="254"/>
      <c r="C306" s="255"/>
      <c r="D306" s="250" t="s">
        <v>166</v>
      </c>
      <c r="E306" s="256" t="s">
        <v>1</v>
      </c>
      <c r="F306" s="257" t="s">
        <v>461</v>
      </c>
      <c r="G306" s="255"/>
      <c r="H306" s="258">
        <v>32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4" t="s">
        <v>166</v>
      </c>
      <c r="AU306" s="264" t="s">
        <v>82</v>
      </c>
      <c r="AV306" s="13" t="s">
        <v>82</v>
      </c>
      <c r="AW306" s="13" t="s">
        <v>30</v>
      </c>
      <c r="AX306" s="13" t="s">
        <v>73</v>
      </c>
      <c r="AY306" s="264" t="s">
        <v>134</v>
      </c>
    </row>
    <row r="307" s="14" customFormat="1">
      <c r="A307" s="14"/>
      <c r="B307" s="265"/>
      <c r="C307" s="266"/>
      <c r="D307" s="250" t="s">
        <v>166</v>
      </c>
      <c r="E307" s="267" t="s">
        <v>1</v>
      </c>
      <c r="F307" s="268" t="s">
        <v>192</v>
      </c>
      <c r="G307" s="266"/>
      <c r="H307" s="269">
        <v>32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5" t="s">
        <v>166</v>
      </c>
      <c r="AU307" s="275" t="s">
        <v>82</v>
      </c>
      <c r="AV307" s="14" t="s">
        <v>139</v>
      </c>
      <c r="AW307" s="14" t="s">
        <v>4</v>
      </c>
      <c r="AX307" s="14" t="s">
        <v>78</v>
      </c>
      <c r="AY307" s="275" t="s">
        <v>134</v>
      </c>
    </row>
    <row r="308" s="2" customFormat="1" ht="21.75" customHeight="1">
      <c r="A308" s="37"/>
      <c r="B308" s="38"/>
      <c r="C308" s="236" t="s">
        <v>462</v>
      </c>
      <c r="D308" s="236" t="s">
        <v>136</v>
      </c>
      <c r="E308" s="237" t="s">
        <v>463</v>
      </c>
      <c r="F308" s="238" t="s">
        <v>464</v>
      </c>
      <c r="G308" s="239" t="s">
        <v>98</v>
      </c>
      <c r="H308" s="240">
        <v>32</v>
      </c>
      <c r="I308" s="241"/>
      <c r="J308" s="242">
        <f>ROUND(I308*H308,2)</f>
        <v>0</v>
      </c>
      <c r="K308" s="243"/>
      <c r="L308" s="43"/>
      <c r="M308" s="244" t="s">
        <v>1</v>
      </c>
      <c r="N308" s="245" t="s">
        <v>38</v>
      </c>
      <c r="O308" s="90"/>
      <c r="P308" s="246">
        <f>O308*H308</f>
        <v>0</v>
      </c>
      <c r="Q308" s="246">
        <v>0.0022399999999999998</v>
      </c>
      <c r="R308" s="246">
        <f>Q308*H308</f>
        <v>0.071679999999999994</v>
      </c>
      <c r="S308" s="246">
        <v>0</v>
      </c>
      <c r="T308" s="24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8" t="s">
        <v>139</v>
      </c>
      <c r="AT308" s="248" t="s">
        <v>136</v>
      </c>
      <c r="AU308" s="248" t="s">
        <v>82</v>
      </c>
      <c r="AY308" s="16" t="s">
        <v>134</v>
      </c>
      <c r="BE308" s="249">
        <f>IF(N308="základní",J308,0)</f>
        <v>0</v>
      </c>
      <c r="BF308" s="249">
        <f>IF(N308="snížená",J308,0)</f>
        <v>0</v>
      </c>
      <c r="BG308" s="249">
        <f>IF(N308="zákl. přenesená",J308,0)</f>
        <v>0</v>
      </c>
      <c r="BH308" s="249">
        <f>IF(N308="sníž. přenesená",J308,0)</f>
        <v>0</v>
      </c>
      <c r="BI308" s="249">
        <f>IF(N308="nulová",J308,0)</f>
        <v>0</v>
      </c>
      <c r="BJ308" s="16" t="s">
        <v>78</v>
      </c>
      <c r="BK308" s="249">
        <f>ROUND(I308*H308,2)</f>
        <v>0</v>
      </c>
      <c r="BL308" s="16" t="s">
        <v>139</v>
      </c>
      <c r="BM308" s="248" t="s">
        <v>465</v>
      </c>
    </row>
    <row r="309" s="2" customFormat="1">
      <c r="A309" s="37"/>
      <c r="B309" s="38"/>
      <c r="C309" s="39"/>
      <c r="D309" s="250" t="s">
        <v>141</v>
      </c>
      <c r="E309" s="39"/>
      <c r="F309" s="251" t="s">
        <v>464</v>
      </c>
      <c r="G309" s="39"/>
      <c r="H309" s="39"/>
      <c r="I309" s="144"/>
      <c r="J309" s="39"/>
      <c r="K309" s="39"/>
      <c r="L309" s="43"/>
      <c r="M309" s="252"/>
      <c r="N309" s="253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141</v>
      </c>
      <c r="AU309" s="16" t="s">
        <v>82</v>
      </c>
    </row>
    <row r="310" s="13" customFormat="1">
      <c r="A310" s="13"/>
      <c r="B310" s="254"/>
      <c r="C310" s="255"/>
      <c r="D310" s="250" t="s">
        <v>166</v>
      </c>
      <c r="E310" s="256" t="s">
        <v>1</v>
      </c>
      <c r="F310" s="257" t="s">
        <v>461</v>
      </c>
      <c r="G310" s="255"/>
      <c r="H310" s="258">
        <v>32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4" t="s">
        <v>166</v>
      </c>
      <c r="AU310" s="264" t="s">
        <v>82</v>
      </c>
      <c r="AV310" s="13" t="s">
        <v>82</v>
      </c>
      <c r="AW310" s="13" t="s">
        <v>30</v>
      </c>
      <c r="AX310" s="13" t="s">
        <v>73</v>
      </c>
      <c r="AY310" s="264" t="s">
        <v>134</v>
      </c>
    </row>
    <row r="311" s="2" customFormat="1" ht="21.75" customHeight="1">
      <c r="A311" s="37"/>
      <c r="B311" s="38"/>
      <c r="C311" s="236" t="s">
        <v>466</v>
      </c>
      <c r="D311" s="236" t="s">
        <v>136</v>
      </c>
      <c r="E311" s="237" t="s">
        <v>467</v>
      </c>
      <c r="F311" s="238" t="s">
        <v>468</v>
      </c>
      <c r="G311" s="239" t="s">
        <v>375</v>
      </c>
      <c r="H311" s="240">
        <v>1</v>
      </c>
      <c r="I311" s="241"/>
      <c r="J311" s="242">
        <f>ROUND(I311*H311,2)</f>
        <v>0</v>
      </c>
      <c r="K311" s="243"/>
      <c r="L311" s="43"/>
      <c r="M311" s="244" t="s">
        <v>1</v>
      </c>
      <c r="N311" s="245" t="s">
        <v>38</v>
      </c>
      <c r="O311" s="90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8" t="s">
        <v>139</v>
      </c>
      <c r="AT311" s="248" t="s">
        <v>136</v>
      </c>
      <c r="AU311" s="248" t="s">
        <v>82</v>
      </c>
      <c r="AY311" s="16" t="s">
        <v>134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6" t="s">
        <v>78</v>
      </c>
      <c r="BK311" s="249">
        <f>ROUND(I311*H311,2)</f>
        <v>0</v>
      </c>
      <c r="BL311" s="16" t="s">
        <v>139</v>
      </c>
      <c r="BM311" s="248" t="s">
        <v>469</v>
      </c>
    </row>
    <row r="312" s="2" customFormat="1">
      <c r="A312" s="37"/>
      <c r="B312" s="38"/>
      <c r="C312" s="39"/>
      <c r="D312" s="250" t="s">
        <v>141</v>
      </c>
      <c r="E312" s="39"/>
      <c r="F312" s="251" t="s">
        <v>470</v>
      </c>
      <c r="G312" s="39"/>
      <c r="H312" s="39"/>
      <c r="I312" s="144"/>
      <c r="J312" s="39"/>
      <c r="K312" s="39"/>
      <c r="L312" s="43"/>
      <c r="M312" s="252"/>
      <c r="N312" s="253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141</v>
      </c>
      <c r="AU312" s="16" t="s">
        <v>82</v>
      </c>
    </row>
    <row r="313" s="2" customFormat="1" ht="21.75" customHeight="1">
      <c r="A313" s="37"/>
      <c r="B313" s="38"/>
      <c r="C313" s="236" t="s">
        <v>471</v>
      </c>
      <c r="D313" s="236" t="s">
        <v>136</v>
      </c>
      <c r="E313" s="237" t="s">
        <v>472</v>
      </c>
      <c r="F313" s="238" t="s">
        <v>473</v>
      </c>
      <c r="G313" s="239" t="s">
        <v>375</v>
      </c>
      <c r="H313" s="240">
        <v>1</v>
      </c>
      <c r="I313" s="241"/>
      <c r="J313" s="242">
        <f>ROUND(I313*H313,2)</f>
        <v>0</v>
      </c>
      <c r="K313" s="243"/>
      <c r="L313" s="43"/>
      <c r="M313" s="244" t="s">
        <v>1</v>
      </c>
      <c r="N313" s="245" t="s">
        <v>38</v>
      </c>
      <c r="O313" s="90"/>
      <c r="P313" s="246">
        <f>O313*H313</f>
        <v>0</v>
      </c>
      <c r="Q313" s="246">
        <v>0.00069999999999999999</v>
      </c>
      <c r="R313" s="246">
        <f>Q313*H313</f>
        <v>0.00069999999999999999</v>
      </c>
      <c r="S313" s="246">
        <v>0</v>
      </c>
      <c r="T313" s="24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48" t="s">
        <v>139</v>
      </c>
      <c r="AT313" s="248" t="s">
        <v>136</v>
      </c>
      <c r="AU313" s="248" t="s">
        <v>82</v>
      </c>
      <c r="AY313" s="16" t="s">
        <v>134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6" t="s">
        <v>78</v>
      </c>
      <c r="BK313" s="249">
        <f>ROUND(I313*H313,2)</f>
        <v>0</v>
      </c>
      <c r="BL313" s="16" t="s">
        <v>139</v>
      </c>
      <c r="BM313" s="248" t="s">
        <v>474</v>
      </c>
    </row>
    <row r="314" s="2" customFormat="1">
      <c r="A314" s="37"/>
      <c r="B314" s="38"/>
      <c r="C314" s="39"/>
      <c r="D314" s="250" t="s">
        <v>141</v>
      </c>
      <c r="E314" s="39"/>
      <c r="F314" s="251" t="s">
        <v>475</v>
      </c>
      <c r="G314" s="39"/>
      <c r="H314" s="39"/>
      <c r="I314" s="144"/>
      <c r="J314" s="39"/>
      <c r="K314" s="39"/>
      <c r="L314" s="43"/>
      <c r="M314" s="252"/>
      <c r="N314" s="253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141</v>
      </c>
      <c r="AU314" s="16" t="s">
        <v>82</v>
      </c>
    </row>
    <row r="315" s="2" customFormat="1" ht="16.5" customHeight="1">
      <c r="A315" s="37"/>
      <c r="B315" s="38"/>
      <c r="C315" s="276" t="s">
        <v>476</v>
      </c>
      <c r="D315" s="276" t="s">
        <v>242</v>
      </c>
      <c r="E315" s="277" t="s">
        <v>477</v>
      </c>
      <c r="F315" s="278" t="s">
        <v>478</v>
      </c>
      <c r="G315" s="279" t="s">
        <v>375</v>
      </c>
      <c r="H315" s="280">
        <v>1</v>
      </c>
      <c r="I315" s="281"/>
      <c r="J315" s="282">
        <f>ROUND(I315*H315,2)</f>
        <v>0</v>
      </c>
      <c r="K315" s="283"/>
      <c r="L315" s="284"/>
      <c r="M315" s="285" t="s">
        <v>1</v>
      </c>
      <c r="N315" s="286" t="s">
        <v>38</v>
      </c>
      <c r="O315" s="90"/>
      <c r="P315" s="246">
        <f>O315*H315</f>
        <v>0</v>
      </c>
      <c r="Q315" s="246">
        <v>0.0030000000000000001</v>
      </c>
      <c r="R315" s="246">
        <f>Q315*H315</f>
        <v>0.0030000000000000001</v>
      </c>
      <c r="S315" s="246">
        <v>0</v>
      </c>
      <c r="T315" s="24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48" t="s">
        <v>173</v>
      </c>
      <c r="AT315" s="248" t="s">
        <v>242</v>
      </c>
      <c r="AU315" s="248" t="s">
        <v>82</v>
      </c>
      <c r="AY315" s="16" t="s">
        <v>134</v>
      </c>
      <c r="BE315" s="249">
        <f>IF(N315="základní",J315,0)</f>
        <v>0</v>
      </c>
      <c r="BF315" s="249">
        <f>IF(N315="snížená",J315,0)</f>
        <v>0</v>
      </c>
      <c r="BG315" s="249">
        <f>IF(N315="zákl. přenesená",J315,0)</f>
        <v>0</v>
      </c>
      <c r="BH315" s="249">
        <f>IF(N315="sníž. přenesená",J315,0)</f>
        <v>0</v>
      </c>
      <c r="BI315" s="249">
        <f>IF(N315="nulová",J315,0)</f>
        <v>0</v>
      </c>
      <c r="BJ315" s="16" t="s">
        <v>78</v>
      </c>
      <c r="BK315" s="249">
        <f>ROUND(I315*H315,2)</f>
        <v>0</v>
      </c>
      <c r="BL315" s="16" t="s">
        <v>139</v>
      </c>
      <c r="BM315" s="248" t="s">
        <v>479</v>
      </c>
    </row>
    <row r="316" s="2" customFormat="1">
      <c r="A316" s="37"/>
      <c r="B316" s="38"/>
      <c r="C316" s="39"/>
      <c r="D316" s="250" t="s">
        <v>141</v>
      </c>
      <c r="E316" s="39"/>
      <c r="F316" s="251" t="s">
        <v>480</v>
      </c>
      <c r="G316" s="39"/>
      <c r="H316" s="39"/>
      <c r="I316" s="144"/>
      <c r="J316" s="39"/>
      <c r="K316" s="39"/>
      <c r="L316" s="43"/>
      <c r="M316" s="252"/>
      <c r="N316" s="253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141</v>
      </c>
      <c r="AU316" s="16" t="s">
        <v>82</v>
      </c>
    </row>
    <row r="317" s="2" customFormat="1" ht="16.5" customHeight="1">
      <c r="A317" s="37"/>
      <c r="B317" s="38"/>
      <c r="C317" s="276" t="s">
        <v>481</v>
      </c>
      <c r="D317" s="276" t="s">
        <v>242</v>
      </c>
      <c r="E317" s="277" t="s">
        <v>482</v>
      </c>
      <c r="F317" s="278" t="s">
        <v>483</v>
      </c>
      <c r="G317" s="279" t="s">
        <v>375</v>
      </c>
      <c r="H317" s="280">
        <v>1</v>
      </c>
      <c r="I317" s="281"/>
      <c r="J317" s="282">
        <f>ROUND(I317*H317,2)</f>
        <v>0</v>
      </c>
      <c r="K317" s="283"/>
      <c r="L317" s="284"/>
      <c r="M317" s="285" t="s">
        <v>1</v>
      </c>
      <c r="N317" s="286" t="s">
        <v>38</v>
      </c>
      <c r="O317" s="90"/>
      <c r="P317" s="246">
        <f>O317*H317</f>
        <v>0</v>
      </c>
      <c r="Q317" s="246">
        <v>0.00035</v>
      </c>
      <c r="R317" s="246">
        <f>Q317*H317</f>
        <v>0.00035</v>
      </c>
      <c r="S317" s="246">
        <v>0</v>
      </c>
      <c r="T317" s="24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48" t="s">
        <v>173</v>
      </c>
      <c r="AT317" s="248" t="s">
        <v>242</v>
      </c>
      <c r="AU317" s="248" t="s">
        <v>82</v>
      </c>
      <c r="AY317" s="16" t="s">
        <v>134</v>
      </c>
      <c r="BE317" s="249">
        <f>IF(N317="základní",J317,0)</f>
        <v>0</v>
      </c>
      <c r="BF317" s="249">
        <f>IF(N317="snížená",J317,0)</f>
        <v>0</v>
      </c>
      <c r="BG317" s="249">
        <f>IF(N317="zákl. přenesená",J317,0)</f>
        <v>0</v>
      </c>
      <c r="BH317" s="249">
        <f>IF(N317="sníž. přenesená",J317,0)</f>
        <v>0</v>
      </c>
      <c r="BI317" s="249">
        <f>IF(N317="nulová",J317,0)</f>
        <v>0</v>
      </c>
      <c r="BJ317" s="16" t="s">
        <v>78</v>
      </c>
      <c r="BK317" s="249">
        <f>ROUND(I317*H317,2)</f>
        <v>0</v>
      </c>
      <c r="BL317" s="16" t="s">
        <v>139</v>
      </c>
      <c r="BM317" s="248" t="s">
        <v>484</v>
      </c>
    </row>
    <row r="318" s="2" customFormat="1">
      <c r="A318" s="37"/>
      <c r="B318" s="38"/>
      <c r="C318" s="39"/>
      <c r="D318" s="250" t="s">
        <v>141</v>
      </c>
      <c r="E318" s="39"/>
      <c r="F318" s="251" t="s">
        <v>485</v>
      </c>
      <c r="G318" s="39"/>
      <c r="H318" s="39"/>
      <c r="I318" s="144"/>
      <c r="J318" s="39"/>
      <c r="K318" s="39"/>
      <c r="L318" s="43"/>
      <c r="M318" s="252"/>
      <c r="N318" s="253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141</v>
      </c>
      <c r="AU318" s="16" t="s">
        <v>82</v>
      </c>
    </row>
    <row r="319" s="2" customFormat="1" ht="16.5" customHeight="1">
      <c r="A319" s="37"/>
      <c r="B319" s="38"/>
      <c r="C319" s="276" t="s">
        <v>486</v>
      </c>
      <c r="D319" s="276" t="s">
        <v>242</v>
      </c>
      <c r="E319" s="277" t="s">
        <v>487</v>
      </c>
      <c r="F319" s="278" t="s">
        <v>488</v>
      </c>
      <c r="G319" s="279" t="s">
        <v>375</v>
      </c>
      <c r="H319" s="280">
        <v>1</v>
      </c>
      <c r="I319" s="281"/>
      <c r="J319" s="282">
        <f>ROUND(I319*H319,2)</f>
        <v>0</v>
      </c>
      <c r="K319" s="283"/>
      <c r="L319" s="284"/>
      <c r="M319" s="285" t="s">
        <v>1</v>
      </c>
      <c r="N319" s="286" t="s">
        <v>38</v>
      </c>
      <c r="O319" s="90"/>
      <c r="P319" s="246">
        <f>O319*H319</f>
        <v>0</v>
      </c>
      <c r="Q319" s="246">
        <v>0.00010000000000000001</v>
      </c>
      <c r="R319" s="246">
        <f>Q319*H319</f>
        <v>0.00010000000000000001</v>
      </c>
      <c r="S319" s="246">
        <v>0</v>
      </c>
      <c r="T319" s="24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8" t="s">
        <v>173</v>
      </c>
      <c r="AT319" s="248" t="s">
        <v>242</v>
      </c>
      <c r="AU319" s="248" t="s">
        <v>82</v>
      </c>
      <c r="AY319" s="16" t="s">
        <v>134</v>
      </c>
      <c r="BE319" s="249">
        <f>IF(N319="základní",J319,0)</f>
        <v>0</v>
      </c>
      <c r="BF319" s="249">
        <f>IF(N319="snížená",J319,0)</f>
        <v>0</v>
      </c>
      <c r="BG319" s="249">
        <f>IF(N319="zákl. přenesená",J319,0)</f>
        <v>0</v>
      </c>
      <c r="BH319" s="249">
        <f>IF(N319="sníž. přenesená",J319,0)</f>
        <v>0</v>
      </c>
      <c r="BI319" s="249">
        <f>IF(N319="nulová",J319,0)</f>
        <v>0</v>
      </c>
      <c r="BJ319" s="16" t="s">
        <v>78</v>
      </c>
      <c r="BK319" s="249">
        <f>ROUND(I319*H319,2)</f>
        <v>0</v>
      </c>
      <c r="BL319" s="16" t="s">
        <v>139</v>
      </c>
      <c r="BM319" s="248" t="s">
        <v>489</v>
      </c>
    </row>
    <row r="320" s="2" customFormat="1">
      <c r="A320" s="37"/>
      <c r="B320" s="38"/>
      <c r="C320" s="39"/>
      <c r="D320" s="250" t="s">
        <v>141</v>
      </c>
      <c r="E320" s="39"/>
      <c r="F320" s="251" t="s">
        <v>488</v>
      </c>
      <c r="G320" s="39"/>
      <c r="H320" s="39"/>
      <c r="I320" s="144"/>
      <c r="J320" s="39"/>
      <c r="K320" s="39"/>
      <c r="L320" s="43"/>
      <c r="M320" s="252"/>
      <c r="N320" s="253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141</v>
      </c>
      <c r="AU320" s="16" t="s">
        <v>82</v>
      </c>
    </row>
    <row r="321" s="2" customFormat="1" ht="21.75" customHeight="1">
      <c r="A321" s="37"/>
      <c r="B321" s="38"/>
      <c r="C321" s="236" t="s">
        <v>490</v>
      </c>
      <c r="D321" s="236" t="s">
        <v>136</v>
      </c>
      <c r="E321" s="237" t="s">
        <v>491</v>
      </c>
      <c r="F321" s="238" t="s">
        <v>492</v>
      </c>
      <c r="G321" s="239" t="s">
        <v>375</v>
      </c>
      <c r="H321" s="240">
        <v>1</v>
      </c>
      <c r="I321" s="241"/>
      <c r="J321" s="242">
        <f>ROUND(I321*H321,2)</f>
        <v>0</v>
      </c>
      <c r="K321" s="243"/>
      <c r="L321" s="43"/>
      <c r="M321" s="244" t="s">
        <v>1</v>
      </c>
      <c r="N321" s="245" t="s">
        <v>38</v>
      </c>
      <c r="O321" s="90"/>
      <c r="P321" s="246">
        <f>O321*H321</f>
        <v>0</v>
      </c>
      <c r="Q321" s="246">
        <v>0</v>
      </c>
      <c r="R321" s="246">
        <f>Q321*H321</f>
        <v>0</v>
      </c>
      <c r="S321" s="246">
        <v>0</v>
      </c>
      <c r="T321" s="24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48" t="s">
        <v>139</v>
      </c>
      <c r="AT321" s="248" t="s">
        <v>136</v>
      </c>
      <c r="AU321" s="248" t="s">
        <v>82</v>
      </c>
      <c r="AY321" s="16" t="s">
        <v>134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6" t="s">
        <v>78</v>
      </c>
      <c r="BK321" s="249">
        <f>ROUND(I321*H321,2)</f>
        <v>0</v>
      </c>
      <c r="BL321" s="16" t="s">
        <v>139</v>
      </c>
      <c r="BM321" s="248" t="s">
        <v>493</v>
      </c>
    </row>
    <row r="322" s="2" customFormat="1">
      <c r="A322" s="37"/>
      <c r="B322" s="38"/>
      <c r="C322" s="39"/>
      <c r="D322" s="250" t="s">
        <v>141</v>
      </c>
      <c r="E322" s="39"/>
      <c r="F322" s="251" t="s">
        <v>494</v>
      </c>
      <c r="G322" s="39"/>
      <c r="H322" s="39"/>
      <c r="I322" s="144"/>
      <c r="J322" s="39"/>
      <c r="K322" s="39"/>
      <c r="L322" s="43"/>
      <c r="M322" s="252"/>
      <c r="N322" s="253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141</v>
      </c>
      <c r="AU322" s="16" t="s">
        <v>82</v>
      </c>
    </row>
    <row r="323" s="2" customFormat="1" ht="16.5" customHeight="1">
      <c r="A323" s="37"/>
      <c r="B323" s="38"/>
      <c r="C323" s="276" t="s">
        <v>495</v>
      </c>
      <c r="D323" s="276" t="s">
        <v>242</v>
      </c>
      <c r="E323" s="277" t="s">
        <v>496</v>
      </c>
      <c r="F323" s="278" t="s">
        <v>497</v>
      </c>
      <c r="G323" s="279" t="s">
        <v>375</v>
      </c>
      <c r="H323" s="280">
        <v>1</v>
      </c>
      <c r="I323" s="281"/>
      <c r="J323" s="282">
        <f>ROUND(I323*H323,2)</f>
        <v>0</v>
      </c>
      <c r="K323" s="283"/>
      <c r="L323" s="284"/>
      <c r="M323" s="285" t="s">
        <v>1</v>
      </c>
      <c r="N323" s="286" t="s">
        <v>38</v>
      </c>
      <c r="O323" s="90"/>
      <c r="P323" s="246">
        <f>O323*H323</f>
        <v>0</v>
      </c>
      <c r="Q323" s="246">
        <v>0</v>
      </c>
      <c r="R323" s="246">
        <f>Q323*H323</f>
        <v>0</v>
      </c>
      <c r="S323" s="246">
        <v>0</v>
      </c>
      <c r="T323" s="24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48" t="s">
        <v>173</v>
      </c>
      <c r="AT323" s="248" t="s">
        <v>242</v>
      </c>
      <c r="AU323" s="248" t="s">
        <v>82</v>
      </c>
      <c r="AY323" s="16" t="s">
        <v>134</v>
      </c>
      <c r="BE323" s="249">
        <f>IF(N323="základní",J323,0)</f>
        <v>0</v>
      </c>
      <c r="BF323" s="249">
        <f>IF(N323="snížená",J323,0)</f>
        <v>0</v>
      </c>
      <c r="BG323" s="249">
        <f>IF(N323="zákl. přenesená",J323,0)</f>
        <v>0</v>
      </c>
      <c r="BH323" s="249">
        <f>IF(N323="sníž. přenesená",J323,0)</f>
        <v>0</v>
      </c>
      <c r="BI323" s="249">
        <f>IF(N323="nulová",J323,0)</f>
        <v>0</v>
      </c>
      <c r="BJ323" s="16" t="s">
        <v>78</v>
      </c>
      <c r="BK323" s="249">
        <f>ROUND(I323*H323,2)</f>
        <v>0</v>
      </c>
      <c r="BL323" s="16" t="s">
        <v>139</v>
      </c>
      <c r="BM323" s="248" t="s">
        <v>498</v>
      </c>
    </row>
    <row r="324" s="2" customFormat="1">
      <c r="A324" s="37"/>
      <c r="B324" s="38"/>
      <c r="C324" s="39"/>
      <c r="D324" s="250" t="s">
        <v>141</v>
      </c>
      <c r="E324" s="39"/>
      <c r="F324" s="251" t="s">
        <v>499</v>
      </c>
      <c r="G324" s="39"/>
      <c r="H324" s="39"/>
      <c r="I324" s="144"/>
      <c r="J324" s="39"/>
      <c r="K324" s="39"/>
      <c r="L324" s="43"/>
      <c r="M324" s="252"/>
      <c r="N324" s="253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141</v>
      </c>
      <c r="AU324" s="16" t="s">
        <v>82</v>
      </c>
    </row>
    <row r="325" s="2" customFormat="1" ht="21.75" customHeight="1">
      <c r="A325" s="37"/>
      <c r="B325" s="38"/>
      <c r="C325" s="236" t="s">
        <v>500</v>
      </c>
      <c r="D325" s="236" t="s">
        <v>136</v>
      </c>
      <c r="E325" s="237" t="s">
        <v>501</v>
      </c>
      <c r="F325" s="238" t="s">
        <v>502</v>
      </c>
      <c r="G325" s="239" t="s">
        <v>98</v>
      </c>
      <c r="H325" s="240">
        <v>130</v>
      </c>
      <c r="I325" s="241"/>
      <c r="J325" s="242">
        <f>ROUND(I325*H325,2)</f>
        <v>0</v>
      </c>
      <c r="K325" s="243"/>
      <c r="L325" s="43"/>
      <c r="M325" s="244" t="s">
        <v>1</v>
      </c>
      <c r="N325" s="245" t="s">
        <v>38</v>
      </c>
      <c r="O325" s="90"/>
      <c r="P325" s="246">
        <f>O325*H325</f>
        <v>0</v>
      </c>
      <c r="Q325" s="246">
        <v>0.20219000000000001</v>
      </c>
      <c r="R325" s="246">
        <f>Q325*H325</f>
        <v>26.284700000000001</v>
      </c>
      <c r="S325" s="246">
        <v>0</v>
      </c>
      <c r="T325" s="24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8" t="s">
        <v>139</v>
      </c>
      <c r="AT325" s="248" t="s">
        <v>136</v>
      </c>
      <c r="AU325" s="248" t="s">
        <v>82</v>
      </c>
      <c r="AY325" s="16" t="s">
        <v>134</v>
      </c>
      <c r="BE325" s="249">
        <f>IF(N325="základní",J325,0)</f>
        <v>0</v>
      </c>
      <c r="BF325" s="249">
        <f>IF(N325="snížená",J325,0)</f>
        <v>0</v>
      </c>
      <c r="BG325" s="249">
        <f>IF(N325="zákl. přenesená",J325,0)</f>
        <v>0</v>
      </c>
      <c r="BH325" s="249">
        <f>IF(N325="sníž. přenesená",J325,0)</f>
        <v>0</v>
      </c>
      <c r="BI325" s="249">
        <f>IF(N325="nulová",J325,0)</f>
        <v>0</v>
      </c>
      <c r="BJ325" s="16" t="s">
        <v>78</v>
      </c>
      <c r="BK325" s="249">
        <f>ROUND(I325*H325,2)</f>
        <v>0</v>
      </c>
      <c r="BL325" s="16" t="s">
        <v>139</v>
      </c>
      <c r="BM325" s="248" t="s">
        <v>503</v>
      </c>
    </row>
    <row r="326" s="2" customFormat="1">
      <c r="A326" s="37"/>
      <c r="B326" s="38"/>
      <c r="C326" s="39"/>
      <c r="D326" s="250" t="s">
        <v>141</v>
      </c>
      <c r="E326" s="39"/>
      <c r="F326" s="251" t="s">
        <v>504</v>
      </c>
      <c r="G326" s="39"/>
      <c r="H326" s="39"/>
      <c r="I326" s="144"/>
      <c r="J326" s="39"/>
      <c r="K326" s="39"/>
      <c r="L326" s="43"/>
      <c r="M326" s="252"/>
      <c r="N326" s="253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141</v>
      </c>
      <c r="AU326" s="16" t="s">
        <v>82</v>
      </c>
    </row>
    <row r="327" s="13" customFormat="1">
      <c r="A327" s="13"/>
      <c r="B327" s="254"/>
      <c r="C327" s="255"/>
      <c r="D327" s="250" t="s">
        <v>166</v>
      </c>
      <c r="E327" s="256" t="s">
        <v>1</v>
      </c>
      <c r="F327" s="257" t="s">
        <v>505</v>
      </c>
      <c r="G327" s="255"/>
      <c r="H327" s="258">
        <v>130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4" t="s">
        <v>166</v>
      </c>
      <c r="AU327" s="264" t="s">
        <v>82</v>
      </c>
      <c r="AV327" s="13" t="s">
        <v>82</v>
      </c>
      <c r="AW327" s="13" t="s">
        <v>30</v>
      </c>
      <c r="AX327" s="13" t="s">
        <v>73</v>
      </c>
      <c r="AY327" s="264" t="s">
        <v>134</v>
      </c>
    </row>
    <row r="328" s="14" customFormat="1">
      <c r="A328" s="14"/>
      <c r="B328" s="265"/>
      <c r="C328" s="266"/>
      <c r="D328" s="250" t="s">
        <v>166</v>
      </c>
      <c r="E328" s="267" t="s">
        <v>1</v>
      </c>
      <c r="F328" s="268" t="s">
        <v>192</v>
      </c>
      <c r="G328" s="266"/>
      <c r="H328" s="269">
        <v>130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75" t="s">
        <v>166</v>
      </c>
      <c r="AU328" s="275" t="s">
        <v>82</v>
      </c>
      <c r="AV328" s="14" t="s">
        <v>139</v>
      </c>
      <c r="AW328" s="14" t="s">
        <v>30</v>
      </c>
      <c r="AX328" s="14" t="s">
        <v>78</v>
      </c>
      <c r="AY328" s="275" t="s">
        <v>134</v>
      </c>
    </row>
    <row r="329" s="2" customFormat="1" ht="21.75" customHeight="1">
      <c r="A329" s="37"/>
      <c r="B329" s="38"/>
      <c r="C329" s="276" t="s">
        <v>506</v>
      </c>
      <c r="D329" s="276" t="s">
        <v>242</v>
      </c>
      <c r="E329" s="277" t="s">
        <v>507</v>
      </c>
      <c r="F329" s="278" t="s">
        <v>508</v>
      </c>
      <c r="G329" s="279" t="s">
        <v>375</v>
      </c>
      <c r="H329" s="280">
        <v>131.30000000000001</v>
      </c>
      <c r="I329" s="281"/>
      <c r="J329" s="282">
        <f>ROUND(I329*H329,2)</f>
        <v>0</v>
      </c>
      <c r="K329" s="283"/>
      <c r="L329" s="284"/>
      <c r="M329" s="285" t="s">
        <v>1</v>
      </c>
      <c r="N329" s="286" t="s">
        <v>38</v>
      </c>
      <c r="O329" s="90"/>
      <c r="P329" s="246">
        <f>O329*H329</f>
        <v>0</v>
      </c>
      <c r="Q329" s="246">
        <v>0.048300000000000003</v>
      </c>
      <c r="R329" s="246">
        <f>Q329*H329</f>
        <v>6.3417900000000005</v>
      </c>
      <c r="S329" s="246">
        <v>0</v>
      </c>
      <c r="T329" s="247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8" t="s">
        <v>173</v>
      </c>
      <c r="AT329" s="248" t="s">
        <v>242</v>
      </c>
      <c r="AU329" s="248" t="s">
        <v>82</v>
      </c>
      <c r="AY329" s="16" t="s">
        <v>134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6" t="s">
        <v>78</v>
      </c>
      <c r="BK329" s="249">
        <f>ROUND(I329*H329,2)</f>
        <v>0</v>
      </c>
      <c r="BL329" s="16" t="s">
        <v>139</v>
      </c>
      <c r="BM329" s="248" t="s">
        <v>509</v>
      </c>
    </row>
    <row r="330" s="2" customFormat="1">
      <c r="A330" s="37"/>
      <c r="B330" s="38"/>
      <c r="C330" s="39"/>
      <c r="D330" s="250" t="s">
        <v>141</v>
      </c>
      <c r="E330" s="39"/>
      <c r="F330" s="251" t="s">
        <v>508</v>
      </c>
      <c r="G330" s="39"/>
      <c r="H330" s="39"/>
      <c r="I330" s="144"/>
      <c r="J330" s="39"/>
      <c r="K330" s="39"/>
      <c r="L330" s="43"/>
      <c r="M330" s="252"/>
      <c r="N330" s="253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141</v>
      </c>
      <c r="AU330" s="16" t="s">
        <v>82</v>
      </c>
    </row>
    <row r="331" s="13" customFormat="1">
      <c r="A331" s="13"/>
      <c r="B331" s="254"/>
      <c r="C331" s="255"/>
      <c r="D331" s="250" t="s">
        <v>166</v>
      </c>
      <c r="E331" s="256" t="s">
        <v>1</v>
      </c>
      <c r="F331" s="257" t="s">
        <v>510</v>
      </c>
      <c r="G331" s="255"/>
      <c r="H331" s="258">
        <v>131.30000000000001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4" t="s">
        <v>166</v>
      </c>
      <c r="AU331" s="264" t="s">
        <v>82</v>
      </c>
      <c r="AV331" s="13" t="s">
        <v>82</v>
      </c>
      <c r="AW331" s="13" t="s">
        <v>30</v>
      </c>
      <c r="AX331" s="13" t="s">
        <v>73</v>
      </c>
      <c r="AY331" s="264" t="s">
        <v>134</v>
      </c>
    </row>
    <row r="332" s="2" customFormat="1" ht="44.25" customHeight="1">
      <c r="A332" s="37"/>
      <c r="B332" s="38"/>
      <c r="C332" s="236" t="s">
        <v>511</v>
      </c>
      <c r="D332" s="236" t="s">
        <v>136</v>
      </c>
      <c r="E332" s="237" t="s">
        <v>512</v>
      </c>
      <c r="F332" s="238" t="s">
        <v>513</v>
      </c>
      <c r="G332" s="239" t="s">
        <v>98</v>
      </c>
      <c r="H332" s="240">
        <v>270</v>
      </c>
      <c r="I332" s="241"/>
      <c r="J332" s="242">
        <f>ROUND(I332*H332,2)</f>
        <v>0</v>
      </c>
      <c r="K332" s="243"/>
      <c r="L332" s="43"/>
      <c r="M332" s="244" t="s">
        <v>1</v>
      </c>
      <c r="N332" s="245" t="s">
        <v>38</v>
      </c>
      <c r="O332" s="90"/>
      <c r="P332" s="246">
        <f>O332*H332</f>
        <v>0</v>
      </c>
      <c r="Q332" s="246">
        <v>0</v>
      </c>
      <c r="R332" s="246">
        <f>Q332*H332</f>
        <v>0</v>
      </c>
      <c r="S332" s="246">
        <v>0</v>
      </c>
      <c r="T332" s="24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48" t="s">
        <v>139</v>
      </c>
      <c r="AT332" s="248" t="s">
        <v>136</v>
      </c>
      <c r="AU332" s="248" t="s">
        <v>82</v>
      </c>
      <c r="AY332" s="16" t="s">
        <v>134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6" t="s">
        <v>78</v>
      </c>
      <c r="BK332" s="249">
        <f>ROUND(I332*H332,2)</f>
        <v>0</v>
      </c>
      <c r="BL332" s="16" t="s">
        <v>139</v>
      </c>
      <c r="BM332" s="248" t="s">
        <v>514</v>
      </c>
    </row>
    <row r="333" s="2" customFormat="1">
      <c r="A333" s="37"/>
      <c r="B333" s="38"/>
      <c r="C333" s="39"/>
      <c r="D333" s="250" t="s">
        <v>141</v>
      </c>
      <c r="E333" s="39"/>
      <c r="F333" s="251" t="s">
        <v>513</v>
      </c>
      <c r="G333" s="39"/>
      <c r="H333" s="39"/>
      <c r="I333" s="144"/>
      <c r="J333" s="39"/>
      <c r="K333" s="39"/>
      <c r="L333" s="43"/>
      <c r="M333" s="252"/>
      <c r="N333" s="253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141</v>
      </c>
      <c r="AU333" s="16" t="s">
        <v>82</v>
      </c>
    </row>
    <row r="334" s="13" customFormat="1">
      <c r="A334" s="13"/>
      <c r="B334" s="254"/>
      <c r="C334" s="255"/>
      <c r="D334" s="250" t="s">
        <v>166</v>
      </c>
      <c r="E334" s="256" t="s">
        <v>1</v>
      </c>
      <c r="F334" s="257" t="s">
        <v>515</v>
      </c>
      <c r="G334" s="255"/>
      <c r="H334" s="258">
        <v>270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4" t="s">
        <v>166</v>
      </c>
      <c r="AU334" s="264" t="s">
        <v>82</v>
      </c>
      <c r="AV334" s="13" t="s">
        <v>82</v>
      </c>
      <c r="AW334" s="13" t="s">
        <v>30</v>
      </c>
      <c r="AX334" s="13" t="s">
        <v>73</v>
      </c>
      <c r="AY334" s="264" t="s">
        <v>134</v>
      </c>
    </row>
    <row r="335" s="2" customFormat="1" ht="21.75" customHeight="1">
      <c r="A335" s="37"/>
      <c r="B335" s="38"/>
      <c r="C335" s="276" t="s">
        <v>516</v>
      </c>
      <c r="D335" s="276" t="s">
        <v>242</v>
      </c>
      <c r="E335" s="277" t="s">
        <v>517</v>
      </c>
      <c r="F335" s="278" t="s">
        <v>518</v>
      </c>
      <c r="G335" s="279" t="s">
        <v>375</v>
      </c>
      <c r="H335" s="280">
        <v>268.66000000000003</v>
      </c>
      <c r="I335" s="281"/>
      <c r="J335" s="282">
        <f>ROUND(I335*H335,2)</f>
        <v>0</v>
      </c>
      <c r="K335" s="283"/>
      <c r="L335" s="284"/>
      <c r="M335" s="285" t="s">
        <v>1</v>
      </c>
      <c r="N335" s="286" t="s">
        <v>38</v>
      </c>
      <c r="O335" s="90"/>
      <c r="P335" s="246">
        <f>O335*H335</f>
        <v>0</v>
      </c>
      <c r="Q335" s="246">
        <v>0.085000000000000006</v>
      </c>
      <c r="R335" s="246">
        <f>Q335*H335</f>
        <v>22.836100000000005</v>
      </c>
      <c r="S335" s="246">
        <v>0</v>
      </c>
      <c r="T335" s="24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48" t="s">
        <v>173</v>
      </c>
      <c r="AT335" s="248" t="s">
        <v>242</v>
      </c>
      <c r="AU335" s="248" t="s">
        <v>82</v>
      </c>
      <c r="AY335" s="16" t="s">
        <v>134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6" t="s">
        <v>78</v>
      </c>
      <c r="BK335" s="249">
        <f>ROUND(I335*H335,2)</f>
        <v>0</v>
      </c>
      <c r="BL335" s="16" t="s">
        <v>139</v>
      </c>
      <c r="BM335" s="248" t="s">
        <v>519</v>
      </c>
    </row>
    <row r="336" s="2" customFormat="1">
      <c r="A336" s="37"/>
      <c r="B336" s="38"/>
      <c r="C336" s="39"/>
      <c r="D336" s="250" t="s">
        <v>141</v>
      </c>
      <c r="E336" s="39"/>
      <c r="F336" s="251" t="s">
        <v>520</v>
      </c>
      <c r="G336" s="39"/>
      <c r="H336" s="39"/>
      <c r="I336" s="144"/>
      <c r="J336" s="39"/>
      <c r="K336" s="39"/>
      <c r="L336" s="43"/>
      <c r="M336" s="252"/>
      <c r="N336" s="253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141</v>
      </c>
      <c r="AU336" s="16" t="s">
        <v>82</v>
      </c>
    </row>
    <row r="337" s="13" customFormat="1">
      <c r="A337" s="13"/>
      <c r="B337" s="254"/>
      <c r="C337" s="255"/>
      <c r="D337" s="250" t="s">
        <v>166</v>
      </c>
      <c r="E337" s="256" t="s">
        <v>1</v>
      </c>
      <c r="F337" s="257" t="s">
        <v>521</v>
      </c>
      <c r="G337" s="255"/>
      <c r="H337" s="258">
        <v>268.66000000000003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4" t="s">
        <v>166</v>
      </c>
      <c r="AU337" s="264" t="s">
        <v>82</v>
      </c>
      <c r="AV337" s="13" t="s">
        <v>82</v>
      </c>
      <c r="AW337" s="13" t="s">
        <v>30</v>
      </c>
      <c r="AX337" s="13" t="s">
        <v>73</v>
      </c>
      <c r="AY337" s="264" t="s">
        <v>134</v>
      </c>
    </row>
    <row r="338" s="2" customFormat="1" ht="21.75" customHeight="1">
      <c r="A338" s="37"/>
      <c r="B338" s="38"/>
      <c r="C338" s="276" t="s">
        <v>522</v>
      </c>
      <c r="D338" s="276" t="s">
        <v>242</v>
      </c>
      <c r="E338" s="277" t="s">
        <v>523</v>
      </c>
      <c r="F338" s="278" t="s">
        <v>524</v>
      </c>
      <c r="G338" s="279" t="s">
        <v>375</v>
      </c>
      <c r="H338" s="280">
        <v>4.04</v>
      </c>
      <c r="I338" s="281"/>
      <c r="J338" s="282">
        <f>ROUND(I338*H338,2)</f>
        <v>0</v>
      </c>
      <c r="K338" s="283"/>
      <c r="L338" s="284"/>
      <c r="M338" s="285" t="s">
        <v>1</v>
      </c>
      <c r="N338" s="286" t="s">
        <v>38</v>
      </c>
      <c r="O338" s="90"/>
      <c r="P338" s="246">
        <f>O338*H338</f>
        <v>0</v>
      </c>
      <c r="Q338" s="246">
        <v>0.064000000000000001</v>
      </c>
      <c r="R338" s="246">
        <f>Q338*H338</f>
        <v>0.25856000000000001</v>
      </c>
      <c r="S338" s="246">
        <v>0</v>
      </c>
      <c r="T338" s="24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48" t="s">
        <v>173</v>
      </c>
      <c r="AT338" s="248" t="s">
        <v>242</v>
      </c>
      <c r="AU338" s="248" t="s">
        <v>82</v>
      </c>
      <c r="AY338" s="16" t="s">
        <v>134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6" t="s">
        <v>78</v>
      </c>
      <c r="BK338" s="249">
        <f>ROUND(I338*H338,2)</f>
        <v>0</v>
      </c>
      <c r="BL338" s="16" t="s">
        <v>139</v>
      </c>
      <c r="BM338" s="248" t="s">
        <v>525</v>
      </c>
    </row>
    <row r="339" s="2" customFormat="1">
      <c r="A339" s="37"/>
      <c r="B339" s="38"/>
      <c r="C339" s="39"/>
      <c r="D339" s="250" t="s">
        <v>141</v>
      </c>
      <c r="E339" s="39"/>
      <c r="F339" s="251" t="s">
        <v>524</v>
      </c>
      <c r="G339" s="39"/>
      <c r="H339" s="39"/>
      <c r="I339" s="144"/>
      <c r="J339" s="39"/>
      <c r="K339" s="39"/>
      <c r="L339" s="43"/>
      <c r="M339" s="252"/>
      <c r="N339" s="253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141</v>
      </c>
      <c r="AU339" s="16" t="s">
        <v>82</v>
      </c>
    </row>
    <row r="340" s="2" customFormat="1" ht="21.75" customHeight="1">
      <c r="A340" s="37"/>
      <c r="B340" s="38"/>
      <c r="C340" s="236" t="s">
        <v>526</v>
      </c>
      <c r="D340" s="236" t="s">
        <v>136</v>
      </c>
      <c r="E340" s="237" t="s">
        <v>527</v>
      </c>
      <c r="F340" s="238" t="s">
        <v>528</v>
      </c>
      <c r="G340" s="239" t="s">
        <v>98</v>
      </c>
      <c r="H340" s="240">
        <v>36</v>
      </c>
      <c r="I340" s="241"/>
      <c r="J340" s="242">
        <f>ROUND(I340*H340,2)</f>
        <v>0</v>
      </c>
      <c r="K340" s="243"/>
      <c r="L340" s="43"/>
      <c r="M340" s="244" t="s">
        <v>1</v>
      </c>
      <c r="N340" s="245" t="s">
        <v>38</v>
      </c>
      <c r="O340" s="90"/>
      <c r="P340" s="246">
        <f>O340*H340</f>
        <v>0</v>
      </c>
      <c r="Q340" s="246">
        <v>0.10095</v>
      </c>
      <c r="R340" s="246">
        <f>Q340*H340</f>
        <v>3.6341999999999999</v>
      </c>
      <c r="S340" s="246">
        <v>0</v>
      </c>
      <c r="T340" s="24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48" t="s">
        <v>139</v>
      </c>
      <c r="AT340" s="248" t="s">
        <v>136</v>
      </c>
      <c r="AU340" s="248" t="s">
        <v>82</v>
      </c>
      <c r="AY340" s="16" t="s">
        <v>134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6" t="s">
        <v>78</v>
      </c>
      <c r="BK340" s="249">
        <f>ROUND(I340*H340,2)</f>
        <v>0</v>
      </c>
      <c r="BL340" s="16" t="s">
        <v>139</v>
      </c>
      <c r="BM340" s="248" t="s">
        <v>529</v>
      </c>
    </row>
    <row r="341" s="2" customFormat="1">
      <c r="A341" s="37"/>
      <c r="B341" s="38"/>
      <c r="C341" s="39"/>
      <c r="D341" s="250" t="s">
        <v>141</v>
      </c>
      <c r="E341" s="39"/>
      <c r="F341" s="251" t="s">
        <v>528</v>
      </c>
      <c r="G341" s="39"/>
      <c r="H341" s="39"/>
      <c r="I341" s="144"/>
      <c r="J341" s="39"/>
      <c r="K341" s="39"/>
      <c r="L341" s="43"/>
      <c r="M341" s="252"/>
      <c r="N341" s="253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141</v>
      </c>
      <c r="AU341" s="16" t="s">
        <v>82</v>
      </c>
    </row>
    <row r="342" s="2" customFormat="1" ht="21.75" customHeight="1">
      <c r="A342" s="37"/>
      <c r="B342" s="38"/>
      <c r="C342" s="276" t="s">
        <v>530</v>
      </c>
      <c r="D342" s="276" t="s">
        <v>242</v>
      </c>
      <c r="E342" s="277" t="s">
        <v>531</v>
      </c>
      <c r="F342" s="278" t="s">
        <v>532</v>
      </c>
      <c r="G342" s="279" t="s">
        <v>375</v>
      </c>
      <c r="H342" s="280">
        <v>36.359999999999999</v>
      </c>
      <c r="I342" s="281"/>
      <c r="J342" s="282">
        <f>ROUND(I342*H342,2)</f>
        <v>0</v>
      </c>
      <c r="K342" s="283"/>
      <c r="L342" s="284"/>
      <c r="M342" s="285" t="s">
        <v>1</v>
      </c>
      <c r="N342" s="286" t="s">
        <v>38</v>
      </c>
      <c r="O342" s="90"/>
      <c r="P342" s="246">
        <f>O342*H342</f>
        <v>0</v>
      </c>
      <c r="Q342" s="246">
        <v>0.024</v>
      </c>
      <c r="R342" s="246">
        <f>Q342*H342</f>
        <v>0.87263999999999997</v>
      </c>
      <c r="S342" s="246">
        <v>0</v>
      </c>
      <c r="T342" s="24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8" t="s">
        <v>173</v>
      </c>
      <c r="AT342" s="248" t="s">
        <v>242</v>
      </c>
      <c r="AU342" s="248" t="s">
        <v>82</v>
      </c>
      <c r="AY342" s="16" t="s">
        <v>134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6" t="s">
        <v>78</v>
      </c>
      <c r="BK342" s="249">
        <f>ROUND(I342*H342,2)</f>
        <v>0</v>
      </c>
      <c r="BL342" s="16" t="s">
        <v>139</v>
      </c>
      <c r="BM342" s="248" t="s">
        <v>533</v>
      </c>
    </row>
    <row r="343" s="2" customFormat="1">
      <c r="A343" s="37"/>
      <c r="B343" s="38"/>
      <c r="C343" s="39"/>
      <c r="D343" s="250" t="s">
        <v>141</v>
      </c>
      <c r="E343" s="39"/>
      <c r="F343" s="251" t="s">
        <v>534</v>
      </c>
      <c r="G343" s="39"/>
      <c r="H343" s="39"/>
      <c r="I343" s="144"/>
      <c r="J343" s="39"/>
      <c r="K343" s="39"/>
      <c r="L343" s="43"/>
      <c r="M343" s="252"/>
      <c r="N343" s="253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141</v>
      </c>
      <c r="AU343" s="16" t="s">
        <v>82</v>
      </c>
    </row>
    <row r="344" s="12" customFormat="1" ht="20.88" customHeight="1">
      <c r="A344" s="12"/>
      <c r="B344" s="220"/>
      <c r="C344" s="221"/>
      <c r="D344" s="222" t="s">
        <v>72</v>
      </c>
      <c r="E344" s="234" t="s">
        <v>535</v>
      </c>
      <c r="F344" s="234" t="s">
        <v>536</v>
      </c>
      <c r="G344" s="221"/>
      <c r="H344" s="221"/>
      <c r="I344" s="224"/>
      <c r="J344" s="235">
        <f>BK344</f>
        <v>0</v>
      </c>
      <c r="K344" s="221"/>
      <c r="L344" s="226"/>
      <c r="M344" s="227"/>
      <c r="N344" s="228"/>
      <c r="O344" s="228"/>
      <c r="P344" s="229">
        <f>SUM(P345:P390)</f>
        <v>0</v>
      </c>
      <c r="Q344" s="228"/>
      <c r="R344" s="229">
        <f>SUM(R345:R390)</f>
        <v>0</v>
      </c>
      <c r="S344" s="228"/>
      <c r="T344" s="230">
        <f>SUM(T345:T390)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31" t="s">
        <v>78</v>
      </c>
      <c r="AT344" s="232" t="s">
        <v>72</v>
      </c>
      <c r="AU344" s="232" t="s">
        <v>82</v>
      </c>
      <c r="AY344" s="231" t="s">
        <v>134</v>
      </c>
      <c r="BK344" s="233">
        <f>SUM(BK345:BK390)</f>
        <v>0</v>
      </c>
    </row>
    <row r="345" s="2" customFormat="1" ht="21.75" customHeight="1">
      <c r="A345" s="37"/>
      <c r="B345" s="38"/>
      <c r="C345" s="236" t="s">
        <v>537</v>
      </c>
      <c r="D345" s="236" t="s">
        <v>136</v>
      </c>
      <c r="E345" s="237" t="s">
        <v>538</v>
      </c>
      <c r="F345" s="238" t="s">
        <v>539</v>
      </c>
      <c r="G345" s="239" t="s">
        <v>540</v>
      </c>
      <c r="H345" s="240">
        <v>0.055</v>
      </c>
      <c r="I345" s="241"/>
      <c r="J345" s="242">
        <f>ROUND(I345*H345,2)</f>
        <v>0</v>
      </c>
      <c r="K345" s="243"/>
      <c r="L345" s="43"/>
      <c r="M345" s="244" t="s">
        <v>1</v>
      </c>
      <c r="N345" s="245" t="s">
        <v>38</v>
      </c>
      <c r="O345" s="90"/>
      <c r="P345" s="246">
        <f>O345*H345</f>
        <v>0</v>
      </c>
      <c r="Q345" s="246">
        <v>0</v>
      </c>
      <c r="R345" s="246">
        <f>Q345*H345</f>
        <v>0</v>
      </c>
      <c r="S345" s="246">
        <v>0</v>
      </c>
      <c r="T345" s="24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48" t="s">
        <v>139</v>
      </c>
      <c r="AT345" s="248" t="s">
        <v>136</v>
      </c>
      <c r="AU345" s="248" t="s">
        <v>147</v>
      </c>
      <c r="AY345" s="16" t="s">
        <v>134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6" t="s">
        <v>78</v>
      </c>
      <c r="BK345" s="249">
        <f>ROUND(I345*H345,2)</f>
        <v>0</v>
      </c>
      <c r="BL345" s="16" t="s">
        <v>139</v>
      </c>
      <c r="BM345" s="248" t="s">
        <v>541</v>
      </c>
    </row>
    <row r="346" s="2" customFormat="1">
      <c r="A346" s="37"/>
      <c r="B346" s="38"/>
      <c r="C346" s="39"/>
      <c r="D346" s="250" t="s">
        <v>141</v>
      </c>
      <c r="E346" s="39"/>
      <c r="F346" s="251" t="s">
        <v>539</v>
      </c>
      <c r="G346" s="39"/>
      <c r="H346" s="39"/>
      <c r="I346" s="144"/>
      <c r="J346" s="39"/>
      <c r="K346" s="39"/>
      <c r="L346" s="43"/>
      <c r="M346" s="252"/>
      <c r="N346" s="253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141</v>
      </c>
      <c r="AU346" s="16" t="s">
        <v>147</v>
      </c>
    </row>
    <row r="347" s="2" customFormat="1" ht="21.75" customHeight="1">
      <c r="A347" s="37"/>
      <c r="B347" s="38"/>
      <c r="C347" s="236" t="s">
        <v>542</v>
      </c>
      <c r="D347" s="236" t="s">
        <v>136</v>
      </c>
      <c r="E347" s="237" t="s">
        <v>543</v>
      </c>
      <c r="F347" s="238" t="s">
        <v>544</v>
      </c>
      <c r="G347" s="239" t="s">
        <v>187</v>
      </c>
      <c r="H347" s="240">
        <v>1</v>
      </c>
      <c r="I347" s="241"/>
      <c r="J347" s="242">
        <f>ROUND(I347*H347,2)</f>
        <v>0</v>
      </c>
      <c r="K347" s="243"/>
      <c r="L347" s="43"/>
      <c r="M347" s="244" t="s">
        <v>1</v>
      </c>
      <c r="N347" s="245" t="s">
        <v>38</v>
      </c>
      <c r="O347" s="90"/>
      <c r="P347" s="246">
        <f>O347*H347</f>
        <v>0</v>
      </c>
      <c r="Q347" s="246">
        <v>0</v>
      </c>
      <c r="R347" s="246">
        <f>Q347*H347</f>
        <v>0</v>
      </c>
      <c r="S347" s="246">
        <v>0</v>
      </c>
      <c r="T347" s="247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48" t="s">
        <v>139</v>
      </c>
      <c r="AT347" s="248" t="s">
        <v>136</v>
      </c>
      <c r="AU347" s="248" t="s">
        <v>147</v>
      </c>
      <c r="AY347" s="16" t="s">
        <v>134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6" t="s">
        <v>78</v>
      </c>
      <c r="BK347" s="249">
        <f>ROUND(I347*H347,2)</f>
        <v>0</v>
      </c>
      <c r="BL347" s="16" t="s">
        <v>139</v>
      </c>
      <c r="BM347" s="248" t="s">
        <v>545</v>
      </c>
    </row>
    <row r="348" s="2" customFormat="1">
      <c r="A348" s="37"/>
      <c r="B348" s="38"/>
      <c r="C348" s="39"/>
      <c r="D348" s="250" t="s">
        <v>141</v>
      </c>
      <c r="E348" s="39"/>
      <c r="F348" s="251" t="s">
        <v>544</v>
      </c>
      <c r="G348" s="39"/>
      <c r="H348" s="39"/>
      <c r="I348" s="144"/>
      <c r="J348" s="39"/>
      <c r="K348" s="39"/>
      <c r="L348" s="43"/>
      <c r="M348" s="252"/>
      <c r="N348" s="253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141</v>
      </c>
      <c r="AU348" s="16" t="s">
        <v>147</v>
      </c>
    </row>
    <row r="349" s="2" customFormat="1" ht="21.75" customHeight="1">
      <c r="A349" s="37"/>
      <c r="B349" s="38"/>
      <c r="C349" s="236" t="s">
        <v>546</v>
      </c>
      <c r="D349" s="236" t="s">
        <v>136</v>
      </c>
      <c r="E349" s="237" t="s">
        <v>547</v>
      </c>
      <c r="F349" s="238" t="s">
        <v>548</v>
      </c>
      <c r="G349" s="239" t="s">
        <v>98</v>
      </c>
      <c r="H349" s="240">
        <v>51</v>
      </c>
      <c r="I349" s="241"/>
      <c r="J349" s="242">
        <f>ROUND(I349*H349,2)</f>
        <v>0</v>
      </c>
      <c r="K349" s="243"/>
      <c r="L349" s="43"/>
      <c r="M349" s="244" t="s">
        <v>1</v>
      </c>
      <c r="N349" s="245" t="s">
        <v>38</v>
      </c>
      <c r="O349" s="90"/>
      <c r="P349" s="246">
        <f>O349*H349</f>
        <v>0</v>
      </c>
      <c r="Q349" s="246">
        <v>0</v>
      </c>
      <c r="R349" s="246">
        <f>Q349*H349</f>
        <v>0</v>
      </c>
      <c r="S349" s="246">
        <v>0</v>
      </c>
      <c r="T349" s="24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48" t="s">
        <v>139</v>
      </c>
      <c r="AT349" s="248" t="s">
        <v>136</v>
      </c>
      <c r="AU349" s="248" t="s">
        <v>147</v>
      </c>
      <c r="AY349" s="16" t="s">
        <v>134</v>
      </c>
      <c r="BE349" s="249">
        <f>IF(N349="základní",J349,0)</f>
        <v>0</v>
      </c>
      <c r="BF349" s="249">
        <f>IF(N349="snížená",J349,0)</f>
        <v>0</v>
      </c>
      <c r="BG349" s="249">
        <f>IF(N349="zákl. přenesená",J349,0)</f>
        <v>0</v>
      </c>
      <c r="BH349" s="249">
        <f>IF(N349="sníž. přenesená",J349,0)</f>
        <v>0</v>
      </c>
      <c r="BI349" s="249">
        <f>IF(N349="nulová",J349,0)</f>
        <v>0</v>
      </c>
      <c r="BJ349" s="16" t="s">
        <v>78</v>
      </c>
      <c r="BK349" s="249">
        <f>ROUND(I349*H349,2)</f>
        <v>0</v>
      </c>
      <c r="BL349" s="16" t="s">
        <v>139</v>
      </c>
      <c r="BM349" s="248" t="s">
        <v>549</v>
      </c>
    </row>
    <row r="350" s="2" customFormat="1">
      <c r="A350" s="37"/>
      <c r="B350" s="38"/>
      <c r="C350" s="39"/>
      <c r="D350" s="250" t="s">
        <v>141</v>
      </c>
      <c r="E350" s="39"/>
      <c r="F350" s="251" t="s">
        <v>548</v>
      </c>
      <c r="G350" s="39"/>
      <c r="H350" s="39"/>
      <c r="I350" s="144"/>
      <c r="J350" s="39"/>
      <c r="K350" s="39"/>
      <c r="L350" s="43"/>
      <c r="M350" s="252"/>
      <c r="N350" s="253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141</v>
      </c>
      <c r="AU350" s="16" t="s">
        <v>147</v>
      </c>
    </row>
    <row r="351" s="2" customFormat="1" ht="16.5" customHeight="1">
      <c r="A351" s="37"/>
      <c r="B351" s="38"/>
      <c r="C351" s="236" t="s">
        <v>550</v>
      </c>
      <c r="D351" s="236" t="s">
        <v>136</v>
      </c>
      <c r="E351" s="237" t="s">
        <v>551</v>
      </c>
      <c r="F351" s="238" t="s">
        <v>552</v>
      </c>
      <c r="G351" s="239" t="s">
        <v>98</v>
      </c>
      <c r="H351" s="240">
        <v>51</v>
      </c>
      <c r="I351" s="241"/>
      <c r="J351" s="242">
        <f>ROUND(I351*H351,2)</f>
        <v>0</v>
      </c>
      <c r="K351" s="243"/>
      <c r="L351" s="43"/>
      <c r="M351" s="244" t="s">
        <v>1</v>
      </c>
      <c r="N351" s="245" t="s">
        <v>38</v>
      </c>
      <c r="O351" s="90"/>
      <c r="P351" s="246">
        <f>O351*H351</f>
        <v>0</v>
      </c>
      <c r="Q351" s="246">
        <v>0</v>
      </c>
      <c r="R351" s="246">
        <f>Q351*H351</f>
        <v>0</v>
      </c>
      <c r="S351" s="246">
        <v>0</v>
      </c>
      <c r="T351" s="24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48" t="s">
        <v>139</v>
      </c>
      <c r="AT351" s="248" t="s">
        <v>136</v>
      </c>
      <c r="AU351" s="248" t="s">
        <v>147</v>
      </c>
      <c r="AY351" s="16" t="s">
        <v>134</v>
      </c>
      <c r="BE351" s="249">
        <f>IF(N351="základní",J351,0)</f>
        <v>0</v>
      </c>
      <c r="BF351" s="249">
        <f>IF(N351="snížená",J351,0)</f>
        <v>0</v>
      </c>
      <c r="BG351" s="249">
        <f>IF(N351="zákl. přenesená",J351,0)</f>
        <v>0</v>
      </c>
      <c r="BH351" s="249">
        <f>IF(N351="sníž. přenesená",J351,0)</f>
        <v>0</v>
      </c>
      <c r="BI351" s="249">
        <f>IF(N351="nulová",J351,0)</f>
        <v>0</v>
      </c>
      <c r="BJ351" s="16" t="s">
        <v>78</v>
      </c>
      <c r="BK351" s="249">
        <f>ROUND(I351*H351,2)</f>
        <v>0</v>
      </c>
      <c r="BL351" s="16" t="s">
        <v>139</v>
      </c>
      <c r="BM351" s="248" t="s">
        <v>553</v>
      </c>
    </row>
    <row r="352" s="2" customFormat="1">
      <c r="A352" s="37"/>
      <c r="B352" s="38"/>
      <c r="C352" s="39"/>
      <c r="D352" s="250" t="s">
        <v>141</v>
      </c>
      <c r="E352" s="39"/>
      <c r="F352" s="251" t="s">
        <v>552</v>
      </c>
      <c r="G352" s="39"/>
      <c r="H352" s="39"/>
      <c r="I352" s="144"/>
      <c r="J352" s="39"/>
      <c r="K352" s="39"/>
      <c r="L352" s="43"/>
      <c r="M352" s="252"/>
      <c r="N352" s="253"/>
      <c r="O352" s="90"/>
      <c r="P352" s="90"/>
      <c r="Q352" s="90"/>
      <c r="R352" s="90"/>
      <c r="S352" s="90"/>
      <c r="T352" s="91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141</v>
      </c>
      <c r="AU352" s="16" t="s">
        <v>147</v>
      </c>
    </row>
    <row r="353" s="2" customFormat="1" ht="16.5" customHeight="1">
      <c r="A353" s="37"/>
      <c r="B353" s="38"/>
      <c r="C353" s="236" t="s">
        <v>554</v>
      </c>
      <c r="D353" s="236" t="s">
        <v>136</v>
      </c>
      <c r="E353" s="237" t="s">
        <v>555</v>
      </c>
      <c r="F353" s="238" t="s">
        <v>556</v>
      </c>
      <c r="G353" s="239" t="s">
        <v>557</v>
      </c>
      <c r="H353" s="240">
        <v>2</v>
      </c>
      <c r="I353" s="241"/>
      <c r="J353" s="242">
        <f>ROUND(I353*H353,2)</f>
        <v>0</v>
      </c>
      <c r="K353" s="243"/>
      <c r="L353" s="43"/>
      <c r="M353" s="244" t="s">
        <v>1</v>
      </c>
      <c r="N353" s="245" t="s">
        <v>38</v>
      </c>
      <c r="O353" s="90"/>
      <c r="P353" s="246">
        <f>O353*H353</f>
        <v>0</v>
      </c>
      <c r="Q353" s="246">
        <v>0</v>
      </c>
      <c r="R353" s="246">
        <f>Q353*H353</f>
        <v>0</v>
      </c>
      <c r="S353" s="246">
        <v>0</v>
      </c>
      <c r="T353" s="24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48" t="s">
        <v>139</v>
      </c>
      <c r="AT353" s="248" t="s">
        <v>136</v>
      </c>
      <c r="AU353" s="248" t="s">
        <v>147</v>
      </c>
      <c r="AY353" s="16" t="s">
        <v>134</v>
      </c>
      <c r="BE353" s="249">
        <f>IF(N353="základní",J353,0)</f>
        <v>0</v>
      </c>
      <c r="BF353" s="249">
        <f>IF(N353="snížená",J353,0)</f>
        <v>0</v>
      </c>
      <c r="BG353" s="249">
        <f>IF(N353="zákl. přenesená",J353,0)</f>
        <v>0</v>
      </c>
      <c r="BH353" s="249">
        <f>IF(N353="sníž. přenesená",J353,0)</f>
        <v>0</v>
      </c>
      <c r="BI353" s="249">
        <f>IF(N353="nulová",J353,0)</f>
        <v>0</v>
      </c>
      <c r="BJ353" s="16" t="s">
        <v>78</v>
      </c>
      <c r="BK353" s="249">
        <f>ROUND(I353*H353,2)</f>
        <v>0</v>
      </c>
      <c r="BL353" s="16" t="s">
        <v>139</v>
      </c>
      <c r="BM353" s="248" t="s">
        <v>558</v>
      </c>
    </row>
    <row r="354" s="2" customFormat="1">
      <c r="A354" s="37"/>
      <c r="B354" s="38"/>
      <c r="C354" s="39"/>
      <c r="D354" s="250" t="s">
        <v>141</v>
      </c>
      <c r="E354" s="39"/>
      <c r="F354" s="251" t="s">
        <v>556</v>
      </c>
      <c r="G354" s="39"/>
      <c r="H354" s="39"/>
      <c r="I354" s="144"/>
      <c r="J354" s="39"/>
      <c r="K354" s="39"/>
      <c r="L354" s="43"/>
      <c r="M354" s="252"/>
      <c r="N354" s="253"/>
      <c r="O354" s="90"/>
      <c r="P354" s="90"/>
      <c r="Q354" s="90"/>
      <c r="R354" s="90"/>
      <c r="S354" s="90"/>
      <c r="T354" s="91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6" t="s">
        <v>141</v>
      </c>
      <c r="AU354" s="16" t="s">
        <v>147</v>
      </c>
    </row>
    <row r="355" s="2" customFormat="1" ht="16.5" customHeight="1">
      <c r="A355" s="37"/>
      <c r="B355" s="38"/>
      <c r="C355" s="236" t="s">
        <v>559</v>
      </c>
      <c r="D355" s="236" t="s">
        <v>136</v>
      </c>
      <c r="E355" s="237" t="s">
        <v>560</v>
      </c>
      <c r="F355" s="238" t="s">
        <v>561</v>
      </c>
      <c r="G355" s="239" t="s">
        <v>98</v>
      </c>
      <c r="H355" s="240">
        <v>51</v>
      </c>
      <c r="I355" s="241"/>
      <c r="J355" s="242">
        <f>ROUND(I355*H355,2)</f>
        <v>0</v>
      </c>
      <c r="K355" s="243"/>
      <c r="L355" s="43"/>
      <c r="M355" s="244" t="s">
        <v>1</v>
      </c>
      <c r="N355" s="245" t="s">
        <v>38</v>
      </c>
      <c r="O355" s="90"/>
      <c r="P355" s="246">
        <f>O355*H355</f>
        <v>0</v>
      </c>
      <c r="Q355" s="246">
        <v>0</v>
      </c>
      <c r="R355" s="246">
        <f>Q355*H355</f>
        <v>0</v>
      </c>
      <c r="S355" s="246">
        <v>0</v>
      </c>
      <c r="T355" s="24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48" t="s">
        <v>139</v>
      </c>
      <c r="AT355" s="248" t="s">
        <v>136</v>
      </c>
      <c r="AU355" s="248" t="s">
        <v>147</v>
      </c>
      <c r="AY355" s="16" t="s">
        <v>134</v>
      </c>
      <c r="BE355" s="249">
        <f>IF(N355="základní",J355,0)</f>
        <v>0</v>
      </c>
      <c r="BF355" s="249">
        <f>IF(N355="snížená",J355,0)</f>
        <v>0</v>
      </c>
      <c r="BG355" s="249">
        <f>IF(N355="zákl. přenesená",J355,0)</f>
        <v>0</v>
      </c>
      <c r="BH355" s="249">
        <f>IF(N355="sníž. přenesená",J355,0)</f>
        <v>0</v>
      </c>
      <c r="BI355" s="249">
        <f>IF(N355="nulová",J355,0)</f>
        <v>0</v>
      </c>
      <c r="BJ355" s="16" t="s">
        <v>78</v>
      </c>
      <c r="BK355" s="249">
        <f>ROUND(I355*H355,2)</f>
        <v>0</v>
      </c>
      <c r="BL355" s="16" t="s">
        <v>139</v>
      </c>
      <c r="BM355" s="248" t="s">
        <v>562</v>
      </c>
    </row>
    <row r="356" s="2" customFormat="1">
      <c r="A356" s="37"/>
      <c r="B356" s="38"/>
      <c r="C356" s="39"/>
      <c r="D356" s="250" t="s">
        <v>141</v>
      </c>
      <c r="E356" s="39"/>
      <c r="F356" s="251" t="s">
        <v>561</v>
      </c>
      <c r="G356" s="39"/>
      <c r="H356" s="39"/>
      <c r="I356" s="144"/>
      <c r="J356" s="39"/>
      <c r="K356" s="39"/>
      <c r="L356" s="43"/>
      <c r="M356" s="252"/>
      <c r="N356" s="253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141</v>
      </c>
      <c r="AU356" s="16" t="s">
        <v>147</v>
      </c>
    </row>
    <row r="357" s="2" customFormat="1" ht="16.5" customHeight="1">
      <c r="A357" s="37"/>
      <c r="B357" s="38"/>
      <c r="C357" s="236" t="s">
        <v>563</v>
      </c>
      <c r="D357" s="236" t="s">
        <v>136</v>
      </c>
      <c r="E357" s="237" t="s">
        <v>564</v>
      </c>
      <c r="F357" s="238" t="s">
        <v>565</v>
      </c>
      <c r="G357" s="239" t="s">
        <v>557</v>
      </c>
      <c r="H357" s="240">
        <v>1</v>
      </c>
      <c r="I357" s="241"/>
      <c r="J357" s="242">
        <f>ROUND(I357*H357,2)</f>
        <v>0</v>
      </c>
      <c r="K357" s="243"/>
      <c r="L357" s="43"/>
      <c r="M357" s="244" t="s">
        <v>1</v>
      </c>
      <c r="N357" s="245" t="s">
        <v>38</v>
      </c>
      <c r="O357" s="90"/>
      <c r="P357" s="246">
        <f>O357*H357</f>
        <v>0</v>
      </c>
      <c r="Q357" s="246">
        <v>0</v>
      </c>
      <c r="R357" s="246">
        <f>Q357*H357</f>
        <v>0</v>
      </c>
      <c r="S357" s="246">
        <v>0</v>
      </c>
      <c r="T357" s="24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48" t="s">
        <v>139</v>
      </c>
      <c r="AT357" s="248" t="s">
        <v>136</v>
      </c>
      <c r="AU357" s="248" t="s">
        <v>147</v>
      </c>
      <c r="AY357" s="16" t="s">
        <v>134</v>
      </c>
      <c r="BE357" s="249">
        <f>IF(N357="základní",J357,0)</f>
        <v>0</v>
      </c>
      <c r="BF357" s="249">
        <f>IF(N357="snížená",J357,0)</f>
        <v>0</v>
      </c>
      <c r="BG357" s="249">
        <f>IF(N357="zákl. přenesená",J357,0)</f>
        <v>0</v>
      </c>
      <c r="BH357" s="249">
        <f>IF(N357="sníž. přenesená",J357,0)</f>
        <v>0</v>
      </c>
      <c r="BI357" s="249">
        <f>IF(N357="nulová",J357,0)</f>
        <v>0</v>
      </c>
      <c r="BJ357" s="16" t="s">
        <v>78</v>
      </c>
      <c r="BK357" s="249">
        <f>ROUND(I357*H357,2)</f>
        <v>0</v>
      </c>
      <c r="BL357" s="16" t="s">
        <v>139</v>
      </c>
      <c r="BM357" s="248" t="s">
        <v>566</v>
      </c>
    </row>
    <row r="358" s="2" customFormat="1">
      <c r="A358" s="37"/>
      <c r="B358" s="38"/>
      <c r="C358" s="39"/>
      <c r="D358" s="250" t="s">
        <v>141</v>
      </c>
      <c r="E358" s="39"/>
      <c r="F358" s="251" t="s">
        <v>565</v>
      </c>
      <c r="G358" s="39"/>
      <c r="H358" s="39"/>
      <c r="I358" s="144"/>
      <c r="J358" s="39"/>
      <c r="K358" s="39"/>
      <c r="L358" s="43"/>
      <c r="M358" s="252"/>
      <c r="N358" s="253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141</v>
      </c>
      <c r="AU358" s="16" t="s">
        <v>147</v>
      </c>
    </row>
    <row r="359" s="2" customFormat="1" ht="16.5" customHeight="1">
      <c r="A359" s="37"/>
      <c r="B359" s="38"/>
      <c r="C359" s="276" t="s">
        <v>567</v>
      </c>
      <c r="D359" s="276" t="s">
        <v>242</v>
      </c>
      <c r="E359" s="277" t="s">
        <v>568</v>
      </c>
      <c r="F359" s="278" t="s">
        <v>569</v>
      </c>
      <c r="G359" s="279" t="s">
        <v>98</v>
      </c>
      <c r="H359" s="280">
        <v>65</v>
      </c>
      <c r="I359" s="281"/>
      <c r="J359" s="282">
        <f>ROUND(I359*H359,2)</f>
        <v>0</v>
      </c>
      <c r="K359" s="283"/>
      <c r="L359" s="284"/>
      <c r="M359" s="285" t="s">
        <v>1</v>
      </c>
      <c r="N359" s="286" t="s">
        <v>38</v>
      </c>
      <c r="O359" s="90"/>
      <c r="P359" s="246">
        <f>O359*H359</f>
        <v>0</v>
      </c>
      <c r="Q359" s="246">
        <v>0</v>
      </c>
      <c r="R359" s="246">
        <f>Q359*H359</f>
        <v>0</v>
      </c>
      <c r="S359" s="246">
        <v>0</v>
      </c>
      <c r="T359" s="24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48" t="s">
        <v>173</v>
      </c>
      <c r="AT359" s="248" t="s">
        <v>242</v>
      </c>
      <c r="AU359" s="248" t="s">
        <v>147</v>
      </c>
      <c r="AY359" s="16" t="s">
        <v>134</v>
      </c>
      <c r="BE359" s="249">
        <f>IF(N359="základní",J359,0)</f>
        <v>0</v>
      </c>
      <c r="BF359" s="249">
        <f>IF(N359="snížená",J359,0)</f>
        <v>0</v>
      </c>
      <c r="BG359" s="249">
        <f>IF(N359="zákl. přenesená",J359,0)</f>
        <v>0</v>
      </c>
      <c r="BH359" s="249">
        <f>IF(N359="sníž. přenesená",J359,0)</f>
        <v>0</v>
      </c>
      <c r="BI359" s="249">
        <f>IF(N359="nulová",J359,0)</f>
        <v>0</v>
      </c>
      <c r="BJ359" s="16" t="s">
        <v>78</v>
      </c>
      <c r="BK359" s="249">
        <f>ROUND(I359*H359,2)</f>
        <v>0</v>
      </c>
      <c r="BL359" s="16" t="s">
        <v>139</v>
      </c>
      <c r="BM359" s="248" t="s">
        <v>570</v>
      </c>
    </row>
    <row r="360" s="2" customFormat="1">
      <c r="A360" s="37"/>
      <c r="B360" s="38"/>
      <c r="C360" s="39"/>
      <c r="D360" s="250" t="s">
        <v>141</v>
      </c>
      <c r="E360" s="39"/>
      <c r="F360" s="251" t="s">
        <v>569</v>
      </c>
      <c r="G360" s="39"/>
      <c r="H360" s="39"/>
      <c r="I360" s="144"/>
      <c r="J360" s="39"/>
      <c r="K360" s="39"/>
      <c r="L360" s="43"/>
      <c r="M360" s="252"/>
      <c r="N360" s="253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141</v>
      </c>
      <c r="AU360" s="16" t="s">
        <v>147</v>
      </c>
    </row>
    <row r="361" s="2" customFormat="1" ht="16.5" customHeight="1">
      <c r="A361" s="37"/>
      <c r="B361" s="38"/>
      <c r="C361" s="276" t="s">
        <v>571</v>
      </c>
      <c r="D361" s="276" t="s">
        <v>242</v>
      </c>
      <c r="E361" s="277" t="s">
        <v>572</v>
      </c>
      <c r="F361" s="278" t="s">
        <v>573</v>
      </c>
      <c r="G361" s="279" t="s">
        <v>98</v>
      </c>
      <c r="H361" s="280">
        <v>51</v>
      </c>
      <c r="I361" s="281"/>
      <c r="J361" s="282">
        <f>ROUND(I361*H361,2)</f>
        <v>0</v>
      </c>
      <c r="K361" s="283"/>
      <c r="L361" s="284"/>
      <c r="M361" s="285" t="s">
        <v>1</v>
      </c>
      <c r="N361" s="286" t="s">
        <v>38</v>
      </c>
      <c r="O361" s="90"/>
      <c r="P361" s="246">
        <f>O361*H361</f>
        <v>0</v>
      </c>
      <c r="Q361" s="246">
        <v>0</v>
      </c>
      <c r="R361" s="246">
        <f>Q361*H361</f>
        <v>0</v>
      </c>
      <c r="S361" s="246">
        <v>0</v>
      </c>
      <c r="T361" s="24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48" t="s">
        <v>173</v>
      </c>
      <c r="AT361" s="248" t="s">
        <v>242</v>
      </c>
      <c r="AU361" s="248" t="s">
        <v>147</v>
      </c>
      <c r="AY361" s="16" t="s">
        <v>134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6" t="s">
        <v>78</v>
      </c>
      <c r="BK361" s="249">
        <f>ROUND(I361*H361,2)</f>
        <v>0</v>
      </c>
      <c r="BL361" s="16" t="s">
        <v>139</v>
      </c>
      <c r="BM361" s="248" t="s">
        <v>574</v>
      </c>
    </row>
    <row r="362" s="2" customFormat="1">
      <c r="A362" s="37"/>
      <c r="B362" s="38"/>
      <c r="C362" s="39"/>
      <c r="D362" s="250" t="s">
        <v>141</v>
      </c>
      <c r="E362" s="39"/>
      <c r="F362" s="251" t="s">
        <v>573</v>
      </c>
      <c r="G362" s="39"/>
      <c r="H362" s="39"/>
      <c r="I362" s="144"/>
      <c r="J362" s="39"/>
      <c r="K362" s="39"/>
      <c r="L362" s="43"/>
      <c r="M362" s="252"/>
      <c r="N362" s="253"/>
      <c r="O362" s="90"/>
      <c r="P362" s="90"/>
      <c r="Q362" s="90"/>
      <c r="R362" s="90"/>
      <c r="S362" s="90"/>
      <c r="T362" s="91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T362" s="16" t="s">
        <v>141</v>
      </c>
      <c r="AU362" s="16" t="s">
        <v>147</v>
      </c>
    </row>
    <row r="363" s="2" customFormat="1" ht="16.5" customHeight="1">
      <c r="A363" s="37"/>
      <c r="B363" s="38"/>
      <c r="C363" s="276" t="s">
        <v>575</v>
      </c>
      <c r="D363" s="276" t="s">
        <v>242</v>
      </c>
      <c r="E363" s="277" t="s">
        <v>576</v>
      </c>
      <c r="F363" s="278" t="s">
        <v>577</v>
      </c>
      <c r="G363" s="279" t="s">
        <v>98</v>
      </c>
      <c r="H363" s="280">
        <v>51</v>
      </c>
      <c r="I363" s="281"/>
      <c r="J363" s="282">
        <f>ROUND(I363*H363,2)</f>
        <v>0</v>
      </c>
      <c r="K363" s="283"/>
      <c r="L363" s="284"/>
      <c r="M363" s="285" t="s">
        <v>1</v>
      </c>
      <c r="N363" s="286" t="s">
        <v>38</v>
      </c>
      <c r="O363" s="90"/>
      <c r="P363" s="246">
        <f>O363*H363</f>
        <v>0</v>
      </c>
      <c r="Q363" s="246">
        <v>0</v>
      </c>
      <c r="R363" s="246">
        <f>Q363*H363</f>
        <v>0</v>
      </c>
      <c r="S363" s="246">
        <v>0</v>
      </c>
      <c r="T363" s="24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48" t="s">
        <v>173</v>
      </c>
      <c r="AT363" s="248" t="s">
        <v>242</v>
      </c>
      <c r="AU363" s="248" t="s">
        <v>147</v>
      </c>
      <c r="AY363" s="16" t="s">
        <v>134</v>
      </c>
      <c r="BE363" s="249">
        <f>IF(N363="základní",J363,0)</f>
        <v>0</v>
      </c>
      <c r="BF363" s="249">
        <f>IF(N363="snížená",J363,0)</f>
        <v>0</v>
      </c>
      <c r="BG363" s="249">
        <f>IF(N363="zákl. přenesená",J363,0)</f>
        <v>0</v>
      </c>
      <c r="BH363" s="249">
        <f>IF(N363="sníž. přenesená",J363,0)</f>
        <v>0</v>
      </c>
      <c r="BI363" s="249">
        <f>IF(N363="nulová",J363,0)</f>
        <v>0</v>
      </c>
      <c r="BJ363" s="16" t="s">
        <v>78</v>
      </c>
      <c r="BK363" s="249">
        <f>ROUND(I363*H363,2)</f>
        <v>0</v>
      </c>
      <c r="BL363" s="16" t="s">
        <v>139</v>
      </c>
      <c r="BM363" s="248" t="s">
        <v>578</v>
      </c>
    </row>
    <row r="364" s="2" customFormat="1">
      <c r="A364" s="37"/>
      <c r="B364" s="38"/>
      <c r="C364" s="39"/>
      <c r="D364" s="250" t="s">
        <v>141</v>
      </c>
      <c r="E364" s="39"/>
      <c r="F364" s="251" t="s">
        <v>577</v>
      </c>
      <c r="G364" s="39"/>
      <c r="H364" s="39"/>
      <c r="I364" s="144"/>
      <c r="J364" s="39"/>
      <c r="K364" s="39"/>
      <c r="L364" s="43"/>
      <c r="M364" s="252"/>
      <c r="N364" s="253"/>
      <c r="O364" s="90"/>
      <c r="P364" s="90"/>
      <c r="Q364" s="90"/>
      <c r="R364" s="90"/>
      <c r="S364" s="90"/>
      <c r="T364" s="91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141</v>
      </c>
      <c r="AU364" s="16" t="s">
        <v>147</v>
      </c>
    </row>
    <row r="365" s="2" customFormat="1" ht="16.5" customHeight="1">
      <c r="A365" s="37"/>
      <c r="B365" s="38"/>
      <c r="C365" s="276" t="s">
        <v>579</v>
      </c>
      <c r="D365" s="276" t="s">
        <v>242</v>
      </c>
      <c r="E365" s="277" t="s">
        <v>580</v>
      </c>
      <c r="F365" s="278" t="s">
        <v>581</v>
      </c>
      <c r="G365" s="279" t="s">
        <v>557</v>
      </c>
      <c r="H365" s="280">
        <v>3</v>
      </c>
      <c r="I365" s="281"/>
      <c r="J365" s="282">
        <f>ROUND(I365*H365,2)</f>
        <v>0</v>
      </c>
      <c r="K365" s="283"/>
      <c r="L365" s="284"/>
      <c r="M365" s="285" t="s">
        <v>1</v>
      </c>
      <c r="N365" s="286" t="s">
        <v>38</v>
      </c>
      <c r="O365" s="90"/>
      <c r="P365" s="246">
        <f>O365*H365</f>
        <v>0</v>
      </c>
      <c r="Q365" s="246">
        <v>0</v>
      </c>
      <c r="R365" s="246">
        <f>Q365*H365</f>
        <v>0</v>
      </c>
      <c r="S365" s="246">
        <v>0</v>
      </c>
      <c r="T365" s="247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48" t="s">
        <v>173</v>
      </c>
      <c r="AT365" s="248" t="s">
        <v>242</v>
      </c>
      <c r="AU365" s="248" t="s">
        <v>147</v>
      </c>
      <c r="AY365" s="16" t="s">
        <v>134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6" t="s">
        <v>78</v>
      </c>
      <c r="BK365" s="249">
        <f>ROUND(I365*H365,2)</f>
        <v>0</v>
      </c>
      <c r="BL365" s="16" t="s">
        <v>139</v>
      </c>
      <c r="BM365" s="248" t="s">
        <v>582</v>
      </c>
    </row>
    <row r="366" s="2" customFormat="1">
      <c r="A366" s="37"/>
      <c r="B366" s="38"/>
      <c r="C366" s="39"/>
      <c r="D366" s="250" t="s">
        <v>141</v>
      </c>
      <c r="E366" s="39"/>
      <c r="F366" s="251" t="s">
        <v>581</v>
      </c>
      <c r="G366" s="39"/>
      <c r="H366" s="39"/>
      <c r="I366" s="144"/>
      <c r="J366" s="39"/>
      <c r="K366" s="39"/>
      <c r="L366" s="43"/>
      <c r="M366" s="252"/>
      <c r="N366" s="253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141</v>
      </c>
      <c r="AU366" s="16" t="s">
        <v>147</v>
      </c>
    </row>
    <row r="367" s="2" customFormat="1" ht="16.5" customHeight="1">
      <c r="A367" s="37"/>
      <c r="B367" s="38"/>
      <c r="C367" s="276" t="s">
        <v>583</v>
      </c>
      <c r="D367" s="276" t="s">
        <v>242</v>
      </c>
      <c r="E367" s="277" t="s">
        <v>584</v>
      </c>
      <c r="F367" s="278" t="s">
        <v>585</v>
      </c>
      <c r="G367" s="279" t="s">
        <v>187</v>
      </c>
      <c r="H367" s="280">
        <v>1</v>
      </c>
      <c r="I367" s="281"/>
      <c r="J367" s="282">
        <f>ROUND(I367*H367,2)</f>
        <v>0</v>
      </c>
      <c r="K367" s="283"/>
      <c r="L367" s="284"/>
      <c r="M367" s="285" t="s">
        <v>1</v>
      </c>
      <c r="N367" s="286" t="s">
        <v>38</v>
      </c>
      <c r="O367" s="90"/>
      <c r="P367" s="246">
        <f>O367*H367</f>
        <v>0</v>
      </c>
      <c r="Q367" s="246">
        <v>0</v>
      </c>
      <c r="R367" s="246">
        <f>Q367*H367</f>
        <v>0</v>
      </c>
      <c r="S367" s="246">
        <v>0</v>
      </c>
      <c r="T367" s="24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48" t="s">
        <v>173</v>
      </c>
      <c r="AT367" s="248" t="s">
        <v>242</v>
      </c>
      <c r="AU367" s="248" t="s">
        <v>147</v>
      </c>
      <c r="AY367" s="16" t="s">
        <v>134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6" t="s">
        <v>78</v>
      </c>
      <c r="BK367" s="249">
        <f>ROUND(I367*H367,2)</f>
        <v>0</v>
      </c>
      <c r="BL367" s="16" t="s">
        <v>139</v>
      </c>
      <c r="BM367" s="248" t="s">
        <v>586</v>
      </c>
    </row>
    <row r="368" s="2" customFormat="1">
      <c r="A368" s="37"/>
      <c r="B368" s="38"/>
      <c r="C368" s="39"/>
      <c r="D368" s="250" t="s">
        <v>141</v>
      </c>
      <c r="E368" s="39"/>
      <c r="F368" s="251" t="s">
        <v>585</v>
      </c>
      <c r="G368" s="39"/>
      <c r="H368" s="39"/>
      <c r="I368" s="144"/>
      <c r="J368" s="39"/>
      <c r="K368" s="39"/>
      <c r="L368" s="43"/>
      <c r="M368" s="252"/>
      <c r="N368" s="253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141</v>
      </c>
      <c r="AU368" s="16" t="s">
        <v>147</v>
      </c>
    </row>
    <row r="369" s="2" customFormat="1" ht="16.5" customHeight="1">
      <c r="A369" s="37"/>
      <c r="B369" s="38"/>
      <c r="C369" s="276" t="s">
        <v>587</v>
      </c>
      <c r="D369" s="276" t="s">
        <v>242</v>
      </c>
      <c r="E369" s="277" t="s">
        <v>588</v>
      </c>
      <c r="F369" s="278" t="s">
        <v>589</v>
      </c>
      <c r="G369" s="279" t="s">
        <v>98</v>
      </c>
      <c r="H369" s="280">
        <v>55</v>
      </c>
      <c r="I369" s="281"/>
      <c r="J369" s="282">
        <f>ROUND(I369*H369,2)</f>
        <v>0</v>
      </c>
      <c r="K369" s="283"/>
      <c r="L369" s="284"/>
      <c r="M369" s="285" t="s">
        <v>1</v>
      </c>
      <c r="N369" s="286" t="s">
        <v>38</v>
      </c>
      <c r="O369" s="90"/>
      <c r="P369" s="246">
        <f>O369*H369</f>
        <v>0</v>
      </c>
      <c r="Q369" s="246">
        <v>0</v>
      </c>
      <c r="R369" s="246">
        <f>Q369*H369</f>
        <v>0</v>
      </c>
      <c r="S369" s="246">
        <v>0</v>
      </c>
      <c r="T369" s="247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48" t="s">
        <v>173</v>
      </c>
      <c r="AT369" s="248" t="s">
        <v>242</v>
      </c>
      <c r="AU369" s="248" t="s">
        <v>147</v>
      </c>
      <c r="AY369" s="16" t="s">
        <v>134</v>
      </c>
      <c r="BE369" s="249">
        <f>IF(N369="základní",J369,0)</f>
        <v>0</v>
      </c>
      <c r="BF369" s="249">
        <f>IF(N369="snížená",J369,0)</f>
        <v>0</v>
      </c>
      <c r="BG369" s="249">
        <f>IF(N369="zákl. přenesená",J369,0)</f>
        <v>0</v>
      </c>
      <c r="BH369" s="249">
        <f>IF(N369="sníž. přenesená",J369,0)</f>
        <v>0</v>
      </c>
      <c r="BI369" s="249">
        <f>IF(N369="nulová",J369,0)</f>
        <v>0</v>
      </c>
      <c r="BJ369" s="16" t="s">
        <v>78</v>
      </c>
      <c r="BK369" s="249">
        <f>ROUND(I369*H369,2)</f>
        <v>0</v>
      </c>
      <c r="BL369" s="16" t="s">
        <v>139</v>
      </c>
      <c r="BM369" s="248" t="s">
        <v>590</v>
      </c>
    </row>
    <row r="370" s="2" customFormat="1">
      <c r="A370" s="37"/>
      <c r="B370" s="38"/>
      <c r="C370" s="39"/>
      <c r="D370" s="250" t="s">
        <v>141</v>
      </c>
      <c r="E370" s="39"/>
      <c r="F370" s="251" t="s">
        <v>589</v>
      </c>
      <c r="G370" s="39"/>
      <c r="H370" s="39"/>
      <c r="I370" s="144"/>
      <c r="J370" s="39"/>
      <c r="K370" s="39"/>
      <c r="L370" s="43"/>
      <c r="M370" s="252"/>
      <c r="N370" s="253"/>
      <c r="O370" s="90"/>
      <c r="P370" s="90"/>
      <c r="Q370" s="90"/>
      <c r="R370" s="90"/>
      <c r="S370" s="90"/>
      <c r="T370" s="91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6" t="s">
        <v>141</v>
      </c>
      <c r="AU370" s="16" t="s">
        <v>147</v>
      </c>
    </row>
    <row r="371" s="2" customFormat="1" ht="16.5" customHeight="1">
      <c r="A371" s="37"/>
      <c r="B371" s="38"/>
      <c r="C371" s="276" t="s">
        <v>591</v>
      </c>
      <c r="D371" s="276" t="s">
        <v>242</v>
      </c>
      <c r="E371" s="277" t="s">
        <v>592</v>
      </c>
      <c r="F371" s="278" t="s">
        <v>593</v>
      </c>
      <c r="G371" s="279" t="s">
        <v>557</v>
      </c>
      <c r="H371" s="280">
        <v>1</v>
      </c>
      <c r="I371" s="281"/>
      <c r="J371" s="282">
        <f>ROUND(I371*H371,2)</f>
        <v>0</v>
      </c>
      <c r="K371" s="283"/>
      <c r="L371" s="284"/>
      <c r="M371" s="285" t="s">
        <v>1</v>
      </c>
      <c r="N371" s="286" t="s">
        <v>38</v>
      </c>
      <c r="O371" s="90"/>
      <c r="P371" s="246">
        <f>O371*H371</f>
        <v>0</v>
      </c>
      <c r="Q371" s="246">
        <v>0</v>
      </c>
      <c r="R371" s="246">
        <f>Q371*H371</f>
        <v>0</v>
      </c>
      <c r="S371" s="246">
        <v>0</v>
      </c>
      <c r="T371" s="24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48" t="s">
        <v>173</v>
      </c>
      <c r="AT371" s="248" t="s">
        <v>242</v>
      </c>
      <c r="AU371" s="248" t="s">
        <v>147</v>
      </c>
      <c r="AY371" s="16" t="s">
        <v>134</v>
      </c>
      <c r="BE371" s="249">
        <f>IF(N371="základní",J371,0)</f>
        <v>0</v>
      </c>
      <c r="BF371" s="249">
        <f>IF(N371="snížená",J371,0)</f>
        <v>0</v>
      </c>
      <c r="BG371" s="249">
        <f>IF(N371="zákl. přenesená",J371,0)</f>
        <v>0</v>
      </c>
      <c r="BH371" s="249">
        <f>IF(N371="sníž. přenesená",J371,0)</f>
        <v>0</v>
      </c>
      <c r="BI371" s="249">
        <f>IF(N371="nulová",J371,0)</f>
        <v>0</v>
      </c>
      <c r="BJ371" s="16" t="s">
        <v>78</v>
      </c>
      <c r="BK371" s="249">
        <f>ROUND(I371*H371,2)</f>
        <v>0</v>
      </c>
      <c r="BL371" s="16" t="s">
        <v>139</v>
      </c>
      <c r="BM371" s="248" t="s">
        <v>594</v>
      </c>
    </row>
    <row r="372" s="2" customFormat="1">
      <c r="A372" s="37"/>
      <c r="B372" s="38"/>
      <c r="C372" s="39"/>
      <c r="D372" s="250" t="s">
        <v>141</v>
      </c>
      <c r="E372" s="39"/>
      <c r="F372" s="251" t="s">
        <v>593</v>
      </c>
      <c r="G372" s="39"/>
      <c r="H372" s="39"/>
      <c r="I372" s="144"/>
      <c r="J372" s="39"/>
      <c r="K372" s="39"/>
      <c r="L372" s="43"/>
      <c r="M372" s="252"/>
      <c r="N372" s="253"/>
      <c r="O372" s="90"/>
      <c r="P372" s="90"/>
      <c r="Q372" s="90"/>
      <c r="R372" s="90"/>
      <c r="S372" s="90"/>
      <c r="T372" s="91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141</v>
      </c>
      <c r="AU372" s="16" t="s">
        <v>147</v>
      </c>
    </row>
    <row r="373" s="2" customFormat="1" ht="16.5" customHeight="1">
      <c r="A373" s="37"/>
      <c r="B373" s="38"/>
      <c r="C373" s="276" t="s">
        <v>595</v>
      </c>
      <c r="D373" s="276" t="s">
        <v>242</v>
      </c>
      <c r="E373" s="277" t="s">
        <v>596</v>
      </c>
      <c r="F373" s="278" t="s">
        <v>597</v>
      </c>
      <c r="G373" s="279" t="s">
        <v>557</v>
      </c>
      <c r="H373" s="280">
        <v>3</v>
      </c>
      <c r="I373" s="281"/>
      <c r="J373" s="282">
        <f>ROUND(I373*H373,2)</f>
        <v>0</v>
      </c>
      <c r="K373" s="283"/>
      <c r="L373" s="284"/>
      <c r="M373" s="285" t="s">
        <v>1</v>
      </c>
      <c r="N373" s="286" t="s">
        <v>38</v>
      </c>
      <c r="O373" s="90"/>
      <c r="P373" s="246">
        <f>O373*H373</f>
        <v>0</v>
      </c>
      <c r="Q373" s="246">
        <v>0</v>
      </c>
      <c r="R373" s="246">
        <f>Q373*H373</f>
        <v>0</v>
      </c>
      <c r="S373" s="246">
        <v>0</v>
      </c>
      <c r="T373" s="24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48" t="s">
        <v>173</v>
      </c>
      <c r="AT373" s="248" t="s">
        <v>242</v>
      </c>
      <c r="AU373" s="248" t="s">
        <v>147</v>
      </c>
      <c r="AY373" s="16" t="s">
        <v>134</v>
      </c>
      <c r="BE373" s="249">
        <f>IF(N373="základní",J373,0)</f>
        <v>0</v>
      </c>
      <c r="BF373" s="249">
        <f>IF(N373="snížená",J373,0)</f>
        <v>0</v>
      </c>
      <c r="BG373" s="249">
        <f>IF(N373="zákl. přenesená",J373,0)</f>
        <v>0</v>
      </c>
      <c r="BH373" s="249">
        <f>IF(N373="sníž. přenesená",J373,0)</f>
        <v>0</v>
      </c>
      <c r="BI373" s="249">
        <f>IF(N373="nulová",J373,0)</f>
        <v>0</v>
      </c>
      <c r="BJ373" s="16" t="s">
        <v>78</v>
      </c>
      <c r="BK373" s="249">
        <f>ROUND(I373*H373,2)</f>
        <v>0</v>
      </c>
      <c r="BL373" s="16" t="s">
        <v>139</v>
      </c>
      <c r="BM373" s="248" t="s">
        <v>598</v>
      </c>
    </row>
    <row r="374" s="2" customFormat="1">
      <c r="A374" s="37"/>
      <c r="B374" s="38"/>
      <c r="C374" s="39"/>
      <c r="D374" s="250" t="s">
        <v>141</v>
      </c>
      <c r="E374" s="39"/>
      <c r="F374" s="251" t="s">
        <v>597</v>
      </c>
      <c r="G374" s="39"/>
      <c r="H374" s="39"/>
      <c r="I374" s="144"/>
      <c r="J374" s="39"/>
      <c r="K374" s="39"/>
      <c r="L374" s="43"/>
      <c r="M374" s="252"/>
      <c r="N374" s="253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141</v>
      </c>
      <c r="AU374" s="16" t="s">
        <v>147</v>
      </c>
    </row>
    <row r="375" s="2" customFormat="1" ht="16.5" customHeight="1">
      <c r="A375" s="37"/>
      <c r="B375" s="38"/>
      <c r="C375" s="276" t="s">
        <v>599</v>
      </c>
      <c r="D375" s="276" t="s">
        <v>242</v>
      </c>
      <c r="E375" s="277" t="s">
        <v>600</v>
      </c>
      <c r="F375" s="278" t="s">
        <v>601</v>
      </c>
      <c r="G375" s="279" t="s">
        <v>557</v>
      </c>
      <c r="H375" s="280">
        <v>3</v>
      </c>
      <c r="I375" s="281"/>
      <c r="J375" s="282">
        <f>ROUND(I375*H375,2)</f>
        <v>0</v>
      </c>
      <c r="K375" s="283"/>
      <c r="L375" s="284"/>
      <c r="M375" s="285" t="s">
        <v>1</v>
      </c>
      <c r="N375" s="286" t="s">
        <v>38</v>
      </c>
      <c r="O375" s="90"/>
      <c r="P375" s="246">
        <f>O375*H375</f>
        <v>0</v>
      </c>
      <c r="Q375" s="246">
        <v>0</v>
      </c>
      <c r="R375" s="246">
        <f>Q375*H375</f>
        <v>0</v>
      </c>
      <c r="S375" s="246">
        <v>0</v>
      </c>
      <c r="T375" s="24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48" t="s">
        <v>173</v>
      </c>
      <c r="AT375" s="248" t="s">
        <v>242</v>
      </c>
      <c r="AU375" s="248" t="s">
        <v>147</v>
      </c>
      <c r="AY375" s="16" t="s">
        <v>134</v>
      </c>
      <c r="BE375" s="249">
        <f>IF(N375="základní",J375,0)</f>
        <v>0</v>
      </c>
      <c r="BF375" s="249">
        <f>IF(N375="snížená",J375,0)</f>
        <v>0</v>
      </c>
      <c r="BG375" s="249">
        <f>IF(N375="zákl. přenesená",J375,0)</f>
        <v>0</v>
      </c>
      <c r="BH375" s="249">
        <f>IF(N375="sníž. přenesená",J375,0)</f>
        <v>0</v>
      </c>
      <c r="BI375" s="249">
        <f>IF(N375="nulová",J375,0)</f>
        <v>0</v>
      </c>
      <c r="BJ375" s="16" t="s">
        <v>78</v>
      </c>
      <c r="BK375" s="249">
        <f>ROUND(I375*H375,2)</f>
        <v>0</v>
      </c>
      <c r="BL375" s="16" t="s">
        <v>139</v>
      </c>
      <c r="BM375" s="248" t="s">
        <v>602</v>
      </c>
    </row>
    <row r="376" s="2" customFormat="1">
      <c r="A376" s="37"/>
      <c r="B376" s="38"/>
      <c r="C376" s="39"/>
      <c r="D376" s="250" t="s">
        <v>141</v>
      </c>
      <c r="E376" s="39"/>
      <c r="F376" s="251" t="s">
        <v>601</v>
      </c>
      <c r="G376" s="39"/>
      <c r="H376" s="39"/>
      <c r="I376" s="144"/>
      <c r="J376" s="39"/>
      <c r="K376" s="39"/>
      <c r="L376" s="43"/>
      <c r="M376" s="252"/>
      <c r="N376" s="253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141</v>
      </c>
      <c r="AU376" s="16" t="s">
        <v>147</v>
      </c>
    </row>
    <row r="377" s="2" customFormat="1" ht="16.5" customHeight="1">
      <c r="A377" s="37"/>
      <c r="B377" s="38"/>
      <c r="C377" s="276" t="s">
        <v>603</v>
      </c>
      <c r="D377" s="276" t="s">
        <v>242</v>
      </c>
      <c r="E377" s="277" t="s">
        <v>604</v>
      </c>
      <c r="F377" s="278" t="s">
        <v>605</v>
      </c>
      <c r="G377" s="279" t="s">
        <v>557</v>
      </c>
      <c r="H377" s="280">
        <v>3</v>
      </c>
      <c r="I377" s="281"/>
      <c r="J377" s="282">
        <f>ROUND(I377*H377,2)</f>
        <v>0</v>
      </c>
      <c r="K377" s="283"/>
      <c r="L377" s="284"/>
      <c r="M377" s="285" t="s">
        <v>1</v>
      </c>
      <c r="N377" s="286" t="s">
        <v>38</v>
      </c>
      <c r="O377" s="90"/>
      <c r="P377" s="246">
        <f>O377*H377</f>
        <v>0</v>
      </c>
      <c r="Q377" s="246">
        <v>0</v>
      </c>
      <c r="R377" s="246">
        <f>Q377*H377</f>
        <v>0</v>
      </c>
      <c r="S377" s="246">
        <v>0</v>
      </c>
      <c r="T377" s="247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48" t="s">
        <v>173</v>
      </c>
      <c r="AT377" s="248" t="s">
        <v>242</v>
      </c>
      <c r="AU377" s="248" t="s">
        <v>147</v>
      </c>
      <c r="AY377" s="16" t="s">
        <v>134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6" t="s">
        <v>78</v>
      </c>
      <c r="BK377" s="249">
        <f>ROUND(I377*H377,2)</f>
        <v>0</v>
      </c>
      <c r="BL377" s="16" t="s">
        <v>139</v>
      </c>
      <c r="BM377" s="248" t="s">
        <v>606</v>
      </c>
    </row>
    <row r="378" s="2" customFormat="1">
      <c r="A378" s="37"/>
      <c r="B378" s="38"/>
      <c r="C378" s="39"/>
      <c r="D378" s="250" t="s">
        <v>141</v>
      </c>
      <c r="E378" s="39"/>
      <c r="F378" s="251" t="s">
        <v>605</v>
      </c>
      <c r="G378" s="39"/>
      <c r="H378" s="39"/>
      <c r="I378" s="144"/>
      <c r="J378" s="39"/>
      <c r="K378" s="39"/>
      <c r="L378" s="43"/>
      <c r="M378" s="252"/>
      <c r="N378" s="253"/>
      <c r="O378" s="90"/>
      <c r="P378" s="90"/>
      <c r="Q378" s="90"/>
      <c r="R378" s="90"/>
      <c r="S378" s="90"/>
      <c r="T378" s="91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T378" s="16" t="s">
        <v>141</v>
      </c>
      <c r="AU378" s="16" t="s">
        <v>147</v>
      </c>
    </row>
    <row r="379" s="2" customFormat="1" ht="16.5" customHeight="1">
      <c r="A379" s="37"/>
      <c r="B379" s="38"/>
      <c r="C379" s="276" t="s">
        <v>607</v>
      </c>
      <c r="D379" s="276" t="s">
        <v>242</v>
      </c>
      <c r="E379" s="277" t="s">
        <v>608</v>
      </c>
      <c r="F379" s="278" t="s">
        <v>609</v>
      </c>
      <c r="G379" s="279" t="s">
        <v>557</v>
      </c>
      <c r="H379" s="280">
        <v>3</v>
      </c>
      <c r="I379" s="281"/>
      <c r="J379" s="282">
        <f>ROUND(I379*H379,2)</f>
        <v>0</v>
      </c>
      <c r="K379" s="283"/>
      <c r="L379" s="284"/>
      <c r="M379" s="285" t="s">
        <v>1</v>
      </c>
      <c r="N379" s="286" t="s">
        <v>38</v>
      </c>
      <c r="O379" s="90"/>
      <c r="P379" s="246">
        <f>O379*H379</f>
        <v>0</v>
      </c>
      <c r="Q379" s="246">
        <v>0</v>
      </c>
      <c r="R379" s="246">
        <f>Q379*H379</f>
        <v>0</v>
      </c>
      <c r="S379" s="246">
        <v>0</v>
      </c>
      <c r="T379" s="247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48" t="s">
        <v>173</v>
      </c>
      <c r="AT379" s="248" t="s">
        <v>242</v>
      </c>
      <c r="AU379" s="248" t="s">
        <v>147</v>
      </c>
      <c r="AY379" s="16" t="s">
        <v>134</v>
      </c>
      <c r="BE379" s="249">
        <f>IF(N379="základní",J379,0)</f>
        <v>0</v>
      </c>
      <c r="BF379" s="249">
        <f>IF(N379="snížená",J379,0)</f>
        <v>0</v>
      </c>
      <c r="BG379" s="249">
        <f>IF(N379="zákl. přenesená",J379,0)</f>
        <v>0</v>
      </c>
      <c r="BH379" s="249">
        <f>IF(N379="sníž. přenesená",J379,0)</f>
        <v>0</v>
      </c>
      <c r="BI379" s="249">
        <f>IF(N379="nulová",J379,0)</f>
        <v>0</v>
      </c>
      <c r="BJ379" s="16" t="s">
        <v>78</v>
      </c>
      <c r="BK379" s="249">
        <f>ROUND(I379*H379,2)</f>
        <v>0</v>
      </c>
      <c r="BL379" s="16" t="s">
        <v>139</v>
      </c>
      <c r="BM379" s="248" t="s">
        <v>610</v>
      </c>
    </row>
    <row r="380" s="2" customFormat="1">
      <c r="A380" s="37"/>
      <c r="B380" s="38"/>
      <c r="C380" s="39"/>
      <c r="D380" s="250" t="s">
        <v>141</v>
      </c>
      <c r="E380" s="39"/>
      <c r="F380" s="251" t="s">
        <v>609</v>
      </c>
      <c r="G380" s="39"/>
      <c r="H380" s="39"/>
      <c r="I380" s="144"/>
      <c r="J380" s="39"/>
      <c r="K380" s="39"/>
      <c r="L380" s="43"/>
      <c r="M380" s="252"/>
      <c r="N380" s="253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141</v>
      </c>
      <c r="AU380" s="16" t="s">
        <v>147</v>
      </c>
    </row>
    <row r="381" s="2" customFormat="1" ht="16.5" customHeight="1">
      <c r="A381" s="37"/>
      <c r="B381" s="38"/>
      <c r="C381" s="276" t="s">
        <v>611</v>
      </c>
      <c r="D381" s="276" t="s">
        <v>242</v>
      </c>
      <c r="E381" s="277" t="s">
        <v>612</v>
      </c>
      <c r="F381" s="278" t="s">
        <v>613</v>
      </c>
      <c r="G381" s="279" t="s">
        <v>557</v>
      </c>
      <c r="H381" s="280">
        <v>3</v>
      </c>
      <c r="I381" s="281"/>
      <c r="J381" s="282">
        <f>ROUND(I381*H381,2)</f>
        <v>0</v>
      </c>
      <c r="K381" s="283"/>
      <c r="L381" s="284"/>
      <c r="M381" s="285" t="s">
        <v>1</v>
      </c>
      <c r="N381" s="286" t="s">
        <v>38</v>
      </c>
      <c r="O381" s="90"/>
      <c r="P381" s="246">
        <f>O381*H381</f>
        <v>0</v>
      </c>
      <c r="Q381" s="246">
        <v>0</v>
      </c>
      <c r="R381" s="246">
        <f>Q381*H381</f>
        <v>0</v>
      </c>
      <c r="S381" s="246">
        <v>0</v>
      </c>
      <c r="T381" s="247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48" t="s">
        <v>173</v>
      </c>
      <c r="AT381" s="248" t="s">
        <v>242</v>
      </c>
      <c r="AU381" s="248" t="s">
        <v>147</v>
      </c>
      <c r="AY381" s="16" t="s">
        <v>134</v>
      </c>
      <c r="BE381" s="249">
        <f>IF(N381="základní",J381,0)</f>
        <v>0</v>
      </c>
      <c r="BF381" s="249">
        <f>IF(N381="snížená",J381,0)</f>
        <v>0</v>
      </c>
      <c r="BG381" s="249">
        <f>IF(N381="zákl. přenesená",J381,0)</f>
        <v>0</v>
      </c>
      <c r="BH381" s="249">
        <f>IF(N381="sníž. přenesená",J381,0)</f>
        <v>0</v>
      </c>
      <c r="BI381" s="249">
        <f>IF(N381="nulová",J381,0)</f>
        <v>0</v>
      </c>
      <c r="BJ381" s="16" t="s">
        <v>78</v>
      </c>
      <c r="BK381" s="249">
        <f>ROUND(I381*H381,2)</f>
        <v>0</v>
      </c>
      <c r="BL381" s="16" t="s">
        <v>139</v>
      </c>
      <c r="BM381" s="248" t="s">
        <v>614</v>
      </c>
    </row>
    <row r="382" s="2" customFormat="1">
      <c r="A382" s="37"/>
      <c r="B382" s="38"/>
      <c r="C382" s="39"/>
      <c r="D382" s="250" t="s">
        <v>141</v>
      </c>
      <c r="E382" s="39"/>
      <c r="F382" s="251" t="s">
        <v>613</v>
      </c>
      <c r="G382" s="39"/>
      <c r="H382" s="39"/>
      <c r="I382" s="144"/>
      <c r="J382" s="39"/>
      <c r="K382" s="39"/>
      <c r="L382" s="43"/>
      <c r="M382" s="252"/>
      <c r="N382" s="253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141</v>
      </c>
      <c r="AU382" s="16" t="s">
        <v>147</v>
      </c>
    </row>
    <row r="383" s="2" customFormat="1" ht="16.5" customHeight="1">
      <c r="A383" s="37"/>
      <c r="B383" s="38"/>
      <c r="C383" s="276" t="s">
        <v>615</v>
      </c>
      <c r="D383" s="276" t="s">
        <v>242</v>
      </c>
      <c r="E383" s="277" t="s">
        <v>616</v>
      </c>
      <c r="F383" s="278" t="s">
        <v>617</v>
      </c>
      <c r="G383" s="279" t="s">
        <v>98</v>
      </c>
      <c r="H383" s="280">
        <v>3</v>
      </c>
      <c r="I383" s="281"/>
      <c r="J383" s="282">
        <f>ROUND(I383*H383,2)</f>
        <v>0</v>
      </c>
      <c r="K383" s="283"/>
      <c r="L383" s="284"/>
      <c r="M383" s="285" t="s">
        <v>1</v>
      </c>
      <c r="N383" s="286" t="s">
        <v>38</v>
      </c>
      <c r="O383" s="90"/>
      <c r="P383" s="246">
        <f>O383*H383</f>
        <v>0</v>
      </c>
      <c r="Q383" s="246">
        <v>0</v>
      </c>
      <c r="R383" s="246">
        <f>Q383*H383</f>
        <v>0</v>
      </c>
      <c r="S383" s="246">
        <v>0</v>
      </c>
      <c r="T383" s="247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48" t="s">
        <v>173</v>
      </c>
      <c r="AT383" s="248" t="s">
        <v>242</v>
      </c>
      <c r="AU383" s="248" t="s">
        <v>147</v>
      </c>
      <c r="AY383" s="16" t="s">
        <v>134</v>
      </c>
      <c r="BE383" s="249">
        <f>IF(N383="základní",J383,0)</f>
        <v>0</v>
      </c>
      <c r="BF383" s="249">
        <f>IF(N383="snížená",J383,0)</f>
        <v>0</v>
      </c>
      <c r="BG383" s="249">
        <f>IF(N383="zákl. přenesená",J383,0)</f>
        <v>0</v>
      </c>
      <c r="BH383" s="249">
        <f>IF(N383="sníž. přenesená",J383,0)</f>
        <v>0</v>
      </c>
      <c r="BI383" s="249">
        <f>IF(N383="nulová",J383,0)</f>
        <v>0</v>
      </c>
      <c r="BJ383" s="16" t="s">
        <v>78</v>
      </c>
      <c r="BK383" s="249">
        <f>ROUND(I383*H383,2)</f>
        <v>0</v>
      </c>
      <c r="BL383" s="16" t="s">
        <v>139</v>
      </c>
      <c r="BM383" s="248" t="s">
        <v>618</v>
      </c>
    </row>
    <row r="384" s="2" customFormat="1">
      <c r="A384" s="37"/>
      <c r="B384" s="38"/>
      <c r="C384" s="39"/>
      <c r="D384" s="250" t="s">
        <v>141</v>
      </c>
      <c r="E384" s="39"/>
      <c r="F384" s="251" t="s">
        <v>617</v>
      </c>
      <c r="G384" s="39"/>
      <c r="H384" s="39"/>
      <c r="I384" s="144"/>
      <c r="J384" s="39"/>
      <c r="K384" s="39"/>
      <c r="L384" s="43"/>
      <c r="M384" s="252"/>
      <c r="N384" s="253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141</v>
      </c>
      <c r="AU384" s="16" t="s">
        <v>147</v>
      </c>
    </row>
    <row r="385" s="2" customFormat="1" ht="16.5" customHeight="1">
      <c r="A385" s="37"/>
      <c r="B385" s="38"/>
      <c r="C385" s="276" t="s">
        <v>619</v>
      </c>
      <c r="D385" s="276" t="s">
        <v>242</v>
      </c>
      <c r="E385" s="277" t="s">
        <v>620</v>
      </c>
      <c r="F385" s="278" t="s">
        <v>621</v>
      </c>
      <c r="G385" s="279" t="s">
        <v>98</v>
      </c>
      <c r="H385" s="280">
        <v>51</v>
      </c>
      <c r="I385" s="281"/>
      <c r="J385" s="282">
        <f>ROUND(I385*H385,2)</f>
        <v>0</v>
      </c>
      <c r="K385" s="283"/>
      <c r="L385" s="284"/>
      <c r="M385" s="285" t="s">
        <v>1</v>
      </c>
      <c r="N385" s="286" t="s">
        <v>38</v>
      </c>
      <c r="O385" s="90"/>
      <c r="P385" s="246">
        <f>O385*H385</f>
        <v>0</v>
      </c>
      <c r="Q385" s="246">
        <v>0</v>
      </c>
      <c r="R385" s="246">
        <f>Q385*H385</f>
        <v>0</v>
      </c>
      <c r="S385" s="246">
        <v>0</v>
      </c>
      <c r="T385" s="247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48" t="s">
        <v>173</v>
      </c>
      <c r="AT385" s="248" t="s">
        <v>242</v>
      </c>
      <c r="AU385" s="248" t="s">
        <v>147</v>
      </c>
      <c r="AY385" s="16" t="s">
        <v>134</v>
      </c>
      <c r="BE385" s="249">
        <f>IF(N385="základní",J385,0)</f>
        <v>0</v>
      </c>
      <c r="BF385" s="249">
        <f>IF(N385="snížená",J385,0)</f>
        <v>0</v>
      </c>
      <c r="BG385" s="249">
        <f>IF(N385="zákl. přenesená",J385,0)</f>
        <v>0</v>
      </c>
      <c r="BH385" s="249">
        <f>IF(N385="sníž. přenesená",J385,0)</f>
        <v>0</v>
      </c>
      <c r="BI385" s="249">
        <f>IF(N385="nulová",J385,0)</f>
        <v>0</v>
      </c>
      <c r="BJ385" s="16" t="s">
        <v>78</v>
      </c>
      <c r="BK385" s="249">
        <f>ROUND(I385*H385,2)</f>
        <v>0</v>
      </c>
      <c r="BL385" s="16" t="s">
        <v>139</v>
      </c>
      <c r="BM385" s="248" t="s">
        <v>622</v>
      </c>
    </row>
    <row r="386" s="2" customFormat="1">
      <c r="A386" s="37"/>
      <c r="B386" s="38"/>
      <c r="C386" s="39"/>
      <c r="D386" s="250" t="s">
        <v>141</v>
      </c>
      <c r="E386" s="39"/>
      <c r="F386" s="251" t="s">
        <v>621</v>
      </c>
      <c r="G386" s="39"/>
      <c r="H386" s="39"/>
      <c r="I386" s="144"/>
      <c r="J386" s="39"/>
      <c r="K386" s="39"/>
      <c r="L386" s="43"/>
      <c r="M386" s="252"/>
      <c r="N386" s="253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141</v>
      </c>
      <c r="AU386" s="16" t="s">
        <v>147</v>
      </c>
    </row>
    <row r="387" s="2" customFormat="1" ht="21.75" customHeight="1">
      <c r="A387" s="37"/>
      <c r="B387" s="38"/>
      <c r="C387" s="236" t="s">
        <v>623</v>
      </c>
      <c r="D387" s="236" t="s">
        <v>136</v>
      </c>
      <c r="E387" s="237" t="s">
        <v>624</v>
      </c>
      <c r="F387" s="238" t="s">
        <v>625</v>
      </c>
      <c r="G387" s="239" t="s">
        <v>557</v>
      </c>
      <c r="H387" s="240">
        <v>1</v>
      </c>
      <c r="I387" s="241"/>
      <c r="J387" s="242">
        <f>ROUND(I387*H387,2)</f>
        <v>0</v>
      </c>
      <c r="K387" s="243"/>
      <c r="L387" s="43"/>
      <c r="M387" s="244" t="s">
        <v>1</v>
      </c>
      <c r="N387" s="245" t="s">
        <v>38</v>
      </c>
      <c r="O387" s="90"/>
      <c r="P387" s="246">
        <f>O387*H387</f>
        <v>0</v>
      </c>
      <c r="Q387" s="246">
        <v>0</v>
      </c>
      <c r="R387" s="246">
        <f>Q387*H387</f>
        <v>0</v>
      </c>
      <c r="S387" s="246">
        <v>0</v>
      </c>
      <c r="T387" s="24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48" t="s">
        <v>139</v>
      </c>
      <c r="AT387" s="248" t="s">
        <v>136</v>
      </c>
      <c r="AU387" s="248" t="s">
        <v>147</v>
      </c>
      <c r="AY387" s="16" t="s">
        <v>134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6" t="s">
        <v>78</v>
      </c>
      <c r="BK387" s="249">
        <f>ROUND(I387*H387,2)</f>
        <v>0</v>
      </c>
      <c r="BL387" s="16" t="s">
        <v>139</v>
      </c>
      <c r="BM387" s="248" t="s">
        <v>626</v>
      </c>
    </row>
    <row r="388" s="2" customFormat="1">
      <c r="A388" s="37"/>
      <c r="B388" s="38"/>
      <c r="C388" s="39"/>
      <c r="D388" s="250" t="s">
        <v>141</v>
      </c>
      <c r="E388" s="39"/>
      <c r="F388" s="251" t="s">
        <v>625</v>
      </c>
      <c r="G388" s="39"/>
      <c r="H388" s="39"/>
      <c r="I388" s="144"/>
      <c r="J388" s="39"/>
      <c r="K388" s="39"/>
      <c r="L388" s="43"/>
      <c r="M388" s="252"/>
      <c r="N388" s="253"/>
      <c r="O388" s="90"/>
      <c r="P388" s="90"/>
      <c r="Q388" s="90"/>
      <c r="R388" s="90"/>
      <c r="S388" s="90"/>
      <c r="T388" s="91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141</v>
      </c>
      <c r="AU388" s="16" t="s">
        <v>147</v>
      </c>
    </row>
    <row r="389" s="2" customFormat="1" ht="16.5" customHeight="1">
      <c r="A389" s="37"/>
      <c r="B389" s="38"/>
      <c r="C389" s="236" t="s">
        <v>627</v>
      </c>
      <c r="D389" s="236" t="s">
        <v>136</v>
      </c>
      <c r="E389" s="237" t="s">
        <v>628</v>
      </c>
      <c r="F389" s="238" t="s">
        <v>629</v>
      </c>
      <c r="G389" s="239" t="s">
        <v>557</v>
      </c>
      <c r="H389" s="240">
        <v>1</v>
      </c>
      <c r="I389" s="241"/>
      <c r="J389" s="242">
        <f>ROUND(I389*H389,2)</f>
        <v>0</v>
      </c>
      <c r="K389" s="243"/>
      <c r="L389" s="43"/>
      <c r="M389" s="244" t="s">
        <v>1</v>
      </c>
      <c r="N389" s="245" t="s">
        <v>38</v>
      </c>
      <c r="O389" s="90"/>
      <c r="P389" s="246">
        <f>O389*H389</f>
        <v>0</v>
      </c>
      <c r="Q389" s="246">
        <v>0</v>
      </c>
      <c r="R389" s="246">
        <f>Q389*H389</f>
        <v>0</v>
      </c>
      <c r="S389" s="246">
        <v>0</v>
      </c>
      <c r="T389" s="247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48" t="s">
        <v>139</v>
      </c>
      <c r="AT389" s="248" t="s">
        <v>136</v>
      </c>
      <c r="AU389" s="248" t="s">
        <v>147</v>
      </c>
      <c r="AY389" s="16" t="s">
        <v>134</v>
      </c>
      <c r="BE389" s="249">
        <f>IF(N389="základní",J389,0)</f>
        <v>0</v>
      </c>
      <c r="BF389" s="249">
        <f>IF(N389="snížená",J389,0)</f>
        <v>0</v>
      </c>
      <c r="BG389" s="249">
        <f>IF(N389="zákl. přenesená",J389,0)</f>
        <v>0</v>
      </c>
      <c r="BH389" s="249">
        <f>IF(N389="sníž. přenesená",J389,0)</f>
        <v>0</v>
      </c>
      <c r="BI389" s="249">
        <f>IF(N389="nulová",J389,0)</f>
        <v>0</v>
      </c>
      <c r="BJ389" s="16" t="s">
        <v>78</v>
      </c>
      <c r="BK389" s="249">
        <f>ROUND(I389*H389,2)</f>
        <v>0</v>
      </c>
      <c r="BL389" s="16" t="s">
        <v>139</v>
      </c>
      <c r="BM389" s="248" t="s">
        <v>630</v>
      </c>
    </row>
    <row r="390" s="2" customFormat="1">
      <c r="A390" s="37"/>
      <c r="B390" s="38"/>
      <c r="C390" s="39"/>
      <c r="D390" s="250" t="s">
        <v>141</v>
      </c>
      <c r="E390" s="39"/>
      <c r="F390" s="251" t="s">
        <v>629</v>
      </c>
      <c r="G390" s="39"/>
      <c r="H390" s="39"/>
      <c r="I390" s="144"/>
      <c r="J390" s="39"/>
      <c r="K390" s="39"/>
      <c r="L390" s="43"/>
      <c r="M390" s="252"/>
      <c r="N390" s="253"/>
      <c r="O390" s="90"/>
      <c r="P390" s="90"/>
      <c r="Q390" s="90"/>
      <c r="R390" s="90"/>
      <c r="S390" s="90"/>
      <c r="T390" s="91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6" t="s">
        <v>141</v>
      </c>
      <c r="AU390" s="16" t="s">
        <v>147</v>
      </c>
    </row>
    <row r="391" s="12" customFormat="1" ht="20.88" customHeight="1">
      <c r="A391" s="12"/>
      <c r="B391" s="220"/>
      <c r="C391" s="221"/>
      <c r="D391" s="222" t="s">
        <v>72</v>
      </c>
      <c r="E391" s="234" t="s">
        <v>631</v>
      </c>
      <c r="F391" s="234" t="s">
        <v>632</v>
      </c>
      <c r="G391" s="221"/>
      <c r="H391" s="221"/>
      <c r="I391" s="224"/>
      <c r="J391" s="235">
        <f>BK391</f>
        <v>0</v>
      </c>
      <c r="K391" s="221"/>
      <c r="L391" s="226"/>
      <c r="M391" s="227"/>
      <c r="N391" s="228"/>
      <c r="O391" s="228"/>
      <c r="P391" s="229">
        <f>SUM(P392:P393)</f>
        <v>0</v>
      </c>
      <c r="Q391" s="228"/>
      <c r="R391" s="229">
        <f>SUM(R392:R393)</f>
        <v>0</v>
      </c>
      <c r="S391" s="228"/>
      <c r="T391" s="230">
        <f>SUM(T392:T393)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31" t="s">
        <v>78</v>
      </c>
      <c r="AT391" s="232" t="s">
        <v>72</v>
      </c>
      <c r="AU391" s="232" t="s">
        <v>82</v>
      </c>
      <c r="AY391" s="231" t="s">
        <v>134</v>
      </c>
      <c r="BK391" s="233">
        <f>SUM(BK392:BK393)</f>
        <v>0</v>
      </c>
    </row>
    <row r="392" s="2" customFormat="1" ht="21.75" customHeight="1">
      <c r="A392" s="37"/>
      <c r="B392" s="38"/>
      <c r="C392" s="236" t="s">
        <v>631</v>
      </c>
      <c r="D392" s="236" t="s">
        <v>136</v>
      </c>
      <c r="E392" s="237" t="s">
        <v>633</v>
      </c>
      <c r="F392" s="238" t="s">
        <v>634</v>
      </c>
      <c r="G392" s="239" t="s">
        <v>225</v>
      </c>
      <c r="H392" s="240">
        <v>756.08399999999995</v>
      </c>
      <c r="I392" s="241"/>
      <c r="J392" s="242">
        <f>ROUND(I392*H392,2)</f>
        <v>0</v>
      </c>
      <c r="K392" s="243"/>
      <c r="L392" s="43"/>
      <c r="M392" s="244" t="s">
        <v>1</v>
      </c>
      <c r="N392" s="245" t="s">
        <v>38</v>
      </c>
      <c r="O392" s="90"/>
      <c r="P392" s="246">
        <f>O392*H392</f>
        <v>0</v>
      </c>
      <c r="Q392" s="246">
        <v>0</v>
      </c>
      <c r="R392" s="246">
        <f>Q392*H392</f>
        <v>0</v>
      </c>
      <c r="S392" s="246">
        <v>0</v>
      </c>
      <c r="T392" s="247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48" t="s">
        <v>139</v>
      </c>
      <c r="AT392" s="248" t="s">
        <v>136</v>
      </c>
      <c r="AU392" s="248" t="s">
        <v>147</v>
      </c>
      <c r="AY392" s="16" t="s">
        <v>134</v>
      </c>
      <c r="BE392" s="249">
        <f>IF(N392="základní",J392,0)</f>
        <v>0</v>
      </c>
      <c r="BF392" s="249">
        <f>IF(N392="snížená",J392,0)</f>
        <v>0</v>
      </c>
      <c r="BG392" s="249">
        <f>IF(N392="zákl. přenesená",J392,0)</f>
        <v>0</v>
      </c>
      <c r="BH392" s="249">
        <f>IF(N392="sníž. přenesená",J392,0)</f>
        <v>0</v>
      </c>
      <c r="BI392" s="249">
        <f>IF(N392="nulová",J392,0)</f>
        <v>0</v>
      </c>
      <c r="BJ392" s="16" t="s">
        <v>78</v>
      </c>
      <c r="BK392" s="249">
        <f>ROUND(I392*H392,2)</f>
        <v>0</v>
      </c>
      <c r="BL392" s="16" t="s">
        <v>139</v>
      </c>
      <c r="BM392" s="248" t="s">
        <v>635</v>
      </c>
    </row>
    <row r="393" s="2" customFormat="1">
      <c r="A393" s="37"/>
      <c r="B393" s="38"/>
      <c r="C393" s="39"/>
      <c r="D393" s="250" t="s">
        <v>141</v>
      </c>
      <c r="E393" s="39"/>
      <c r="F393" s="251" t="s">
        <v>636</v>
      </c>
      <c r="G393" s="39"/>
      <c r="H393" s="39"/>
      <c r="I393" s="144"/>
      <c r="J393" s="39"/>
      <c r="K393" s="39"/>
      <c r="L393" s="43"/>
      <c r="M393" s="252"/>
      <c r="N393" s="253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141</v>
      </c>
      <c r="AU393" s="16" t="s">
        <v>147</v>
      </c>
    </row>
    <row r="394" s="12" customFormat="1" ht="22.8" customHeight="1">
      <c r="A394" s="12"/>
      <c r="B394" s="220"/>
      <c r="C394" s="221"/>
      <c r="D394" s="222" t="s">
        <v>72</v>
      </c>
      <c r="E394" s="234" t="s">
        <v>637</v>
      </c>
      <c r="F394" s="234" t="s">
        <v>638</v>
      </c>
      <c r="G394" s="221"/>
      <c r="H394" s="221"/>
      <c r="I394" s="224"/>
      <c r="J394" s="235">
        <f>BK394</f>
        <v>0</v>
      </c>
      <c r="K394" s="221"/>
      <c r="L394" s="226"/>
      <c r="M394" s="227"/>
      <c r="N394" s="228"/>
      <c r="O394" s="228"/>
      <c r="P394" s="229">
        <f>SUM(P395:P408)</f>
        <v>0</v>
      </c>
      <c r="Q394" s="228"/>
      <c r="R394" s="229">
        <f>SUM(R395:R408)</f>
        <v>0</v>
      </c>
      <c r="S394" s="228"/>
      <c r="T394" s="230">
        <f>SUM(T395:T408)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31" t="s">
        <v>78</v>
      </c>
      <c r="AT394" s="232" t="s">
        <v>72</v>
      </c>
      <c r="AU394" s="232" t="s">
        <v>78</v>
      </c>
      <c r="AY394" s="231" t="s">
        <v>134</v>
      </c>
      <c r="BK394" s="233">
        <f>SUM(BK395:BK408)</f>
        <v>0</v>
      </c>
    </row>
    <row r="395" s="2" customFormat="1" ht="21.75" customHeight="1">
      <c r="A395" s="37"/>
      <c r="B395" s="38"/>
      <c r="C395" s="236" t="s">
        <v>639</v>
      </c>
      <c r="D395" s="236" t="s">
        <v>136</v>
      </c>
      <c r="E395" s="237" t="s">
        <v>640</v>
      </c>
      <c r="F395" s="238" t="s">
        <v>641</v>
      </c>
      <c r="G395" s="239" t="s">
        <v>225</v>
      </c>
      <c r="H395" s="240">
        <v>394.02199999999999</v>
      </c>
      <c r="I395" s="241"/>
      <c r="J395" s="242">
        <f>ROUND(I395*H395,2)</f>
        <v>0</v>
      </c>
      <c r="K395" s="243"/>
      <c r="L395" s="43"/>
      <c r="M395" s="244" t="s">
        <v>1</v>
      </c>
      <c r="N395" s="245" t="s">
        <v>38</v>
      </c>
      <c r="O395" s="90"/>
      <c r="P395" s="246">
        <f>O395*H395</f>
        <v>0</v>
      </c>
      <c r="Q395" s="246">
        <v>0</v>
      </c>
      <c r="R395" s="246">
        <f>Q395*H395</f>
        <v>0</v>
      </c>
      <c r="S395" s="246">
        <v>0</v>
      </c>
      <c r="T395" s="24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48" t="s">
        <v>139</v>
      </c>
      <c r="AT395" s="248" t="s">
        <v>136</v>
      </c>
      <c r="AU395" s="248" t="s">
        <v>82</v>
      </c>
      <c r="AY395" s="16" t="s">
        <v>134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6" t="s">
        <v>78</v>
      </c>
      <c r="BK395" s="249">
        <f>ROUND(I395*H395,2)</f>
        <v>0</v>
      </c>
      <c r="BL395" s="16" t="s">
        <v>139</v>
      </c>
      <c r="BM395" s="248" t="s">
        <v>642</v>
      </c>
    </row>
    <row r="396" s="2" customFormat="1">
      <c r="A396" s="37"/>
      <c r="B396" s="38"/>
      <c r="C396" s="39"/>
      <c r="D396" s="250" t="s">
        <v>141</v>
      </c>
      <c r="E396" s="39"/>
      <c r="F396" s="251" t="s">
        <v>641</v>
      </c>
      <c r="G396" s="39"/>
      <c r="H396" s="39"/>
      <c r="I396" s="144"/>
      <c r="J396" s="39"/>
      <c r="K396" s="39"/>
      <c r="L396" s="43"/>
      <c r="M396" s="252"/>
      <c r="N396" s="253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141</v>
      </c>
      <c r="AU396" s="16" t="s">
        <v>82</v>
      </c>
    </row>
    <row r="397" s="2" customFormat="1" ht="33" customHeight="1">
      <c r="A397" s="37"/>
      <c r="B397" s="38"/>
      <c r="C397" s="236" t="s">
        <v>643</v>
      </c>
      <c r="D397" s="236" t="s">
        <v>136</v>
      </c>
      <c r="E397" s="237" t="s">
        <v>644</v>
      </c>
      <c r="F397" s="238" t="s">
        <v>645</v>
      </c>
      <c r="G397" s="239" t="s">
        <v>225</v>
      </c>
      <c r="H397" s="240">
        <v>1970.1099999999999</v>
      </c>
      <c r="I397" s="241"/>
      <c r="J397" s="242">
        <f>ROUND(I397*H397,2)</f>
        <v>0</v>
      </c>
      <c r="K397" s="243"/>
      <c r="L397" s="43"/>
      <c r="M397" s="244" t="s">
        <v>1</v>
      </c>
      <c r="N397" s="245" t="s">
        <v>38</v>
      </c>
      <c r="O397" s="90"/>
      <c r="P397" s="246">
        <f>O397*H397</f>
        <v>0</v>
      </c>
      <c r="Q397" s="246">
        <v>0</v>
      </c>
      <c r="R397" s="246">
        <f>Q397*H397</f>
        <v>0</v>
      </c>
      <c r="S397" s="246">
        <v>0</v>
      </c>
      <c r="T397" s="247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48" t="s">
        <v>139</v>
      </c>
      <c r="AT397" s="248" t="s">
        <v>136</v>
      </c>
      <c r="AU397" s="248" t="s">
        <v>82</v>
      </c>
      <c r="AY397" s="16" t="s">
        <v>134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6" t="s">
        <v>78</v>
      </c>
      <c r="BK397" s="249">
        <f>ROUND(I397*H397,2)</f>
        <v>0</v>
      </c>
      <c r="BL397" s="16" t="s">
        <v>139</v>
      </c>
      <c r="BM397" s="248" t="s">
        <v>646</v>
      </c>
    </row>
    <row r="398" s="2" customFormat="1">
      <c r="A398" s="37"/>
      <c r="B398" s="38"/>
      <c r="C398" s="39"/>
      <c r="D398" s="250" t="s">
        <v>141</v>
      </c>
      <c r="E398" s="39"/>
      <c r="F398" s="251" t="s">
        <v>645</v>
      </c>
      <c r="G398" s="39"/>
      <c r="H398" s="39"/>
      <c r="I398" s="144"/>
      <c r="J398" s="39"/>
      <c r="K398" s="39"/>
      <c r="L398" s="43"/>
      <c r="M398" s="252"/>
      <c r="N398" s="253"/>
      <c r="O398" s="90"/>
      <c r="P398" s="90"/>
      <c r="Q398" s="90"/>
      <c r="R398" s="90"/>
      <c r="S398" s="90"/>
      <c r="T398" s="91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6" t="s">
        <v>141</v>
      </c>
      <c r="AU398" s="16" t="s">
        <v>82</v>
      </c>
    </row>
    <row r="399" s="13" customFormat="1">
      <c r="A399" s="13"/>
      <c r="B399" s="254"/>
      <c r="C399" s="255"/>
      <c r="D399" s="250" t="s">
        <v>166</v>
      </c>
      <c r="E399" s="256" t="s">
        <v>1</v>
      </c>
      <c r="F399" s="257" t="s">
        <v>647</v>
      </c>
      <c r="G399" s="255"/>
      <c r="H399" s="258">
        <v>394.02199999999999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4" t="s">
        <v>166</v>
      </c>
      <c r="AU399" s="264" t="s">
        <v>82</v>
      </c>
      <c r="AV399" s="13" t="s">
        <v>82</v>
      </c>
      <c r="AW399" s="13" t="s">
        <v>30</v>
      </c>
      <c r="AX399" s="13" t="s">
        <v>73</v>
      </c>
      <c r="AY399" s="264" t="s">
        <v>134</v>
      </c>
    </row>
    <row r="400" s="13" customFormat="1">
      <c r="A400" s="13"/>
      <c r="B400" s="254"/>
      <c r="C400" s="255"/>
      <c r="D400" s="250" t="s">
        <v>166</v>
      </c>
      <c r="E400" s="255"/>
      <c r="F400" s="257" t="s">
        <v>648</v>
      </c>
      <c r="G400" s="255"/>
      <c r="H400" s="258">
        <v>1970.1099999999999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4" t="s">
        <v>166</v>
      </c>
      <c r="AU400" s="264" t="s">
        <v>82</v>
      </c>
      <c r="AV400" s="13" t="s">
        <v>82</v>
      </c>
      <c r="AW400" s="13" t="s">
        <v>4</v>
      </c>
      <c r="AX400" s="13" t="s">
        <v>78</v>
      </c>
      <c r="AY400" s="264" t="s">
        <v>134</v>
      </c>
    </row>
    <row r="401" s="2" customFormat="1" ht="21.75" customHeight="1">
      <c r="A401" s="37"/>
      <c r="B401" s="38"/>
      <c r="C401" s="236" t="s">
        <v>649</v>
      </c>
      <c r="D401" s="236" t="s">
        <v>136</v>
      </c>
      <c r="E401" s="237" t="s">
        <v>650</v>
      </c>
      <c r="F401" s="238" t="s">
        <v>651</v>
      </c>
      <c r="G401" s="239" t="s">
        <v>225</v>
      </c>
      <c r="H401" s="240">
        <v>87.611999999999995</v>
      </c>
      <c r="I401" s="241"/>
      <c r="J401" s="242">
        <f>ROUND(I401*H401,2)</f>
        <v>0</v>
      </c>
      <c r="K401" s="243"/>
      <c r="L401" s="43"/>
      <c r="M401" s="244" t="s">
        <v>1</v>
      </c>
      <c r="N401" s="245" t="s">
        <v>38</v>
      </c>
      <c r="O401" s="90"/>
      <c r="P401" s="246">
        <f>O401*H401</f>
        <v>0</v>
      </c>
      <c r="Q401" s="246">
        <v>0</v>
      </c>
      <c r="R401" s="246">
        <f>Q401*H401</f>
        <v>0</v>
      </c>
      <c r="S401" s="246">
        <v>0</v>
      </c>
      <c r="T401" s="247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48" t="s">
        <v>139</v>
      </c>
      <c r="AT401" s="248" t="s">
        <v>136</v>
      </c>
      <c r="AU401" s="248" t="s">
        <v>82</v>
      </c>
      <c r="AY401" s="16" t="s">
        <v>134</v>
      </c>
      <c r="BE401" s="249">
        <f>IF(N401="základní",J401,0)</f>
        <v>0</v>
      </c>
      <c r="BF401" s="249">
        <f>IF(N401="snížená",J401,0)</f>
        <v>0</v>
      </c>
      <c r="BG401" s="249">
        <f>IF(N401="zákl. přenesená",J401,0)</f>
        <v>0</v>
      </c>
      <c r="BH401" s="249">
        <f>IF(N401="sníž. přenesená",J401,0)</f>
        <v>0</v>
      </c>
      <c r="BI401" s="249">
        <f>IF(N401="nulová",J401,0)</f>
        <v>0</v>
      </c>
      <c r="BJ401" s="16" t="s">
        <v>78</v>
      </c>
      <c r="BK401" s="249">
        <f>ROUND(I401*H401,2)</f>
        <v>0</v>
      </c>
      <c r="BL401" s="16" t="s">
        <v>139</v>
      </c>
      <c r="BM401" s="248" t="s">
        <v>652</v>
      </c>
    </row>
    <row r="402" s="2" customFormat="1">
      <c r="A402" s="37"/>
      <c r="B402" s="38"/>
      <c r="C402" s="39"/>
      <c r="D402" s="250" t="s">
        <v>141</v>
      </c>
      <c r="E402" s="39"/>
      <c r="F402" s="251" t="s">
        <v>651</v>
      </c>
      <c r="G402" s="39"/>
      <c r="H402" s="39"/>
      <c r="I402" s="144"/>
      <c r="J402" s="39"/>
      <c r="K402" s="39"/>
      <c r="L402" s="43"/>
      <c r="M402" s="252"/>
      <c r="N402" s="253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141</v>
      </c>
      <c r="AU402" s="16" t="s">
        <v>82</v>
      </c>
    </row>
    <row r="403" s="2" customFormat="1" ht="21.75" customHeight="1">
      <c r="A403" s="37"/>
      <c r="B403" s="38"/>
      <c r="C403" s="236" t="s">
        <v>653</v>
      </c>
      <c r="D403" s="236" t="s">
        <v>136</v>
      </c>
      <c r="E403" s="237" t="s">
        <v>654</v>
      </c>
      <c r="F403" s="238" t="s">
        <v>655</v>
      </c>
      <c r="G403" s="239" t="s">
        <v>225</v>
      </c>
      <c r="H403" s="240">
        <v>259.25999999999999</v>
      </c>
      <c r="I403" s="241"/>
      <c r="J403" s="242">
        <f>ROUND(I403*H403,2)</f>
        <v>0</v>
      </c>
      <c r="K403" s="243"/>
      <c r="L403" s="43"/>
      <c r="M403" s="244" t="s">
        <v>1</v>
      </c>
      <c r="N403" s="245" t="s">
        <v>38</v>
      </c>
      <c r="O403" s="90"/>
      <c r="P403" s="246">
        <f>O403*H403</f>
        <v>0</v>
      </c>
      <c r="Q403" s="246">
        <v>0</v>
      </c>
      <c r="R403" s="246">
        <f>Q403*H403</f>
        <v>0</v>
      </c>
      <c r="S403" s="246">
        <v>0</v>
      </c>
      <c r="T403" s="247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48" t="s">
        <v>139</v>
      </c>
      <c r="AT403" s="248" t="s">
        <v>136</v>
      </c>
      <c r="AU403" s="248" t="s">
        <v>82</v>
      </c>
      <c r="AY403" s="16" t="s">
        <v>134</v>
      </c>
      <c r="BE403" s="249">
        <f>IF(N403="základní",J403,0)</f>
        <v>0</v>
      </c>
      <c r="BF403" s="249">
        <f>IF(N403="snížená",J403,0)</f>
        <v>0</v>
      </c>
      <c r="BG403" s="249">
        <f>IF(N403="zákl. přenesená",J403,0)</f>
        <v>0</v>
      </c>
      <c r="BH403" s="249">
        <f>IF(N403="sníž. přenesená",J403,0)</f>
        <v>0</v>
      </c>
      <c r="BI403" s="249">
        <f>IF(N403="nulová",J403,0)</f>
        <v>0</v>
      </c>
      <c r="BJ403" s="16" t="s">
        <v>78</v>
      </c>
      <c r="BK403" s="249">
        <f>ROUND(I403*H403,2)</f>
        <v>0</v>
      </c>
      <c r="BL403" s="16" t="s">
        <v>139</v>
      </c>
      <c r="BM403" s="248" t="s">
        <v>656</v>
      </c>
    </row>
    <row r="404" s="2" customFormat="1">
      <c r="A404" s="37"/>
      <c r="B404" s="38"/>
      <c r="C404" s="39"/>
      <c r="D404" s="250" t="s">
        <v>141</v>
      </c>
      <c r="E404" s="39"/>
      <c r="F404" s="251" t="s">
        <v>657</v>
      </c>
      <c r="G404" s="39"/>
      <c r="H404" s="39"/>
      <c r="I404" s="144"/>
      <c r="J404" s="39"/>
      <c r="K404" s="39"/>
      <c r="L404" s="43"/>
      <c r="M404" s="252"/>
      <c r="N404" s="253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141</v>
      </c>
      <c r="AU404" s="16" t="s">
        <v>82</v>
      </c>
    </row>
    <row r="405" s="13" customFormat="1">
      <c r="A405" s="13"/>
      <c r="B405" s="254"/>
      <c r="C405" s="255"/>
      <c r="D405" s="250" t="s">
        <v>166</v>
      </c>
      <c r="E405" s="256" t="s">
        <v>1</v>
      </c>
      <c r="F405" s="257" t="s">
        <v>647</v>
      </c>
      <c r="G405" s="255"/>
      <c r="H405" s="258">
        <v>394.02199999999999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64" t="s">
        <v>166</v>
      </c>
      <c r="AU405" s="264" t="s">
        <v>82</v>
      </c>
      <c r="AV405" s="13" t="s">
        <v>82</v>
      </c>
      <c r="AW405" s="13" t="s">
        <v>30</v>
      </c>
      <c r="AX405" s="13" t="s">
        <v>73</v>
      </c>
      <c r="AY405" s="264" t="s">
        <v>134</v>
      </c>
    </row>
    <row r="406" s="13" customFormat="1">
      <c r="A406" s="13"/>
      <c r="B406" s="254"/>
      <c r="C406" s="255"/>
      <c r="D406" s="250" t="s">
        <v>166</v>
      </c>
      <c r="E406" s="256" t="s">
        <v>1</v>
      </c>
      <c r="F406" s="257" t="s">
        <v>658</v>
      </c>
      <c r="G406" s="255"/>
      <c r="H406" s="258">
        <v>-87.611999999999995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64" t="s">
        <v>166</v>
      </c>
      <c r="AU406" s="264" t="s">
        <v>82</v>
      </c>
      <c r="AV406" s="13" t="s">
        <v>82</v>
      </c>
      <c r="AW406" s="13" t="s">
        <v>30</v>
      </c>
      <c r="AX406" s="13" t="s">
        <v>73</v>
      </c>
      <c r="AY406" s="264" t="s">
        <v>134</v>
      </c>
    </row>
    <row r="407" s="13" customFormat="1">
      <c r="A407" s="13"/>
      <c r="B407" s="254"/>
      <c r="C407" s="255"/>
      <c r="D407" s="250" t="s">
        <v>166</v>
      </c>
      <c r="E407" s="256" t="s">
        <v>1</v>
      </c>
      <c r="F407" s="257" t="s">
        <v>659</v>
      </c>
      <c r="G407" s="255"/>
      <c r="H407" s="258">
        <v>-47.149999999999999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4" t="s">
        <v>166</v>
      </c>
      <c r="AU407" s="264" t="s">
        <v>82</v>
      </c>
      <c r="AV407" s="13" t="s">
        <v>82</v>
      </c>
      <c r="AW407" s="13" t="s">
        <v>30</v>
      </c>
      <c r="AX407" s="13" t="s">
        <v>73</v>
      </c>
      <c r="AY407" s="264" t="s">
        <v>134</v>
      </c>
    </row>
    <row r="408" s="14" customFormat="1">
      <c r="A408" s="14"/>
      <c r="B408" s="265"/>
      <c r="C408" s="266"/>
      <c r="D408" s="250" t="s">
        <v>166</v>
      </c>
      <c r="E408" s="267" t="s">
        <v>1</v>
      </c>
      <c r="F408" s="268" t="s">
        <v>192</v>
      </c>
      <c r="G408" s="266"/>
      <c r="H408" s="269">
        <v>259.25999999999999</v>
      </c>
      <c r="I408" s="270"/>
      <c r="J408" s="266"/>
      <c r="K408" s="266"/>
      <c r="L408" s="271"/>
      <c r="M408" s="287"/>
      <c r="N408" s="288"/>
      <c r="O408" s="288"/>
      <c r="P408" s="288"/>
      <c r="Q408" s="288"/>
      <c r="R408" s="288"/>
      <c r="S408" s="288"/>
      <c r="T408" s="28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75" t="s">
        <v>166</v>
      </c>
      <c r="AU408" s="275" t="s">
        <v>82</v>
      </c>
      <c r="AV408" s="14" t="s">
        <v>139</v>
      </c>
      <c r="AW408" s="14" t="s">
        <v>30</v>
      </c>
      <c r="AX408" s="14" t="s">
        <v>78</v>
      </c>
      <c r="AY408" s="275" t="s">
        <v>134</v>
      </c>
    </row>
    <row r="409" s="2" customFormat="1" ht="6.96" customHeight="1">
      <c r="A409" s="37"/>
      <c r="B409" s="65"/>
      <c r="C409" s="66"/>
      <c r="D409" s="66"/>
      <c r="E409" s="66"/>
      <c r="F409" s="66"/>
      <c r="G409" s="66"/>
      <c r="H409" s="66"/>
      <c r="I409" s="183"/>
      <c r="J409" s="66"/>
      <c r="K409" s="66"/>
      <c r="L409" s="43"/>
      <c r="M409" s="37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</row>
  </sheetData>
  <sheetProtection sheet="1" autoFilter="0" formatColumns="0" formatRows="0" objects="1" scenarios="1" spinCount="100000" saltValue="t1f7RD5FYLAecPdQSKHD4sBUl8R6A39MbU0HAoE+iF9F7ErA2m5uoOdWFe4bDUPqNcti/RdgoSWaJVO8ELY6Kg==" hashValue="0VC06n77/ziA22/ekRs/LXpVwuH6rGRFrPF8rCfdP+JgZkHhlTNk2//SMjIQzfHuvH6egbDdOwAasiHkd5SkIg==" algorithmName="SHA-512" password="CC35"/>
  <autoFilter ref="C124:K40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19"/>
      <c r="AT3" s="16" t="s">
        <v>82</v>
      </c>
    </row>
    <row r="4" s="1" customFormat="1" ht="24.96" customHeight="1">
      <c r="B4" s="19"/>
      <c r="D4" s="140" t="s">
        <v>92</v>
      </c>
      <c r="I4" s="135"/>
      <c r="L4" s="19"/>
      <c r="M4" s="141" t="s">
        <v>10</v>
      </c>
      <c r="AT4" s="16" t="s">
        <v>4</v>
      </c>
    </row>
    <row r="5" s="1" customFormat="1" ht="6.96" customHeight="1">
      <c r="B5" s="19"/>
      <c r="I5" s="135"/>
      <c r="L5" s="19"/>
    </row>
    <row r="6" s="1" customFormat="1" ht="12" customHeight="1">
      <c r="B6" s="19"/>
      <c r="D6" s="142" t="s">
        <v>16</v>
      </c>
      <c r="I6" s="135"/>
      <c r="L6" s="19"/>
    </row>
    <row r="7" s="1" customFormat="1" ht="16.5" customHeight="1">
      <c r="B7" s="19"/>
      <c r="E7" s="143" t="str">
        <f>'Rekapitulace stavby'!K6</f>
        <v>Dobříš Horymírova</v>
      </c>
      <c r="F7" s="142"/>
      <c r="G7" s="142"/>
      <c r="H7" s="142"/>
      <c r="I7" s="135"/>
      <c r="L7" s="19"/>
    </row>
    <row r="8" s="2" customFormat="1" ht="12" customHeight="1">
      <c r="A8" s="37"/>
      <c r="B8" s="43"/>
      <c r="C8" s="37"/>
      <c r="D8" s="142" t="s">
        <v>103</v>
      </c>
      <c r="E8" s="37"/>
      <c r="F8" s="37"/>
      <c r="G8" s="37"/>
      <c r="H8" s="37"/>
      <c r="I8" s="144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5" t="s">
        <v>660</v>
      </c>
      <c r="F9" s="37"/>
      <c r="G9" s="37"/>
      <c r="H9" s="37"/>
      <c r="I9" s="144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44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2" t="s">
        <v>18</v>
      </c>
      <c r="E11" s="37"/>
      <c r="F11" s="146" t="s">
        <v>1</v>
      </c>
      <c r="G11" s="37"/>
      <c r="H11" s="37"/>
      <c r="I11" s="147" t="s">
        <v>19</v>
      </c>
      <c r="J11" s="146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2" t="s">
        <v>20</v>
      </c>
      <c r="E12" s="37"/>
      <c r="F12" s="146" t="s">
        <v>21</v>
      </c>
      <c r="G12" s="37"/>
      <c r="H12" s="37"/>
      <c r="I12" s="147" t="s">
        <v>22</v>
      </c>
      <c r="J12" s="148" t="str">
        <f>'Rekapitulace stavby'!AN8</f>
        <v>24. 4. 2020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44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2" t="s">
        <v>24</v>
      </c>
      <c r="E14" s="37"/>
      <c r="F14" s="37"/>
      <c r="G14" s="37"/>
      <c r="H14" s="37"/>
      <c r="I14" s="147" t="s">
        <v>25</v>
      </c>
      <c r="J14" s="146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6" t="str">
        <f>IF('Rekapitulace stavby'!E11="","",'Rekapitulace stavby'!E11)</f>
        <v xml:space="preserve"> </v>
      </c>
      <c r="F15" s="37"/>
      <c r="G15" s="37"/>
      <c r="H15" s="37"/>
      <c r="I15" s="147" t="s">
        <v>26</v>
      </c>
      <c r="J15" s="146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44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2" t="s">
        <v>27</v>
      </c>
      <c r="E17" s="37"/>
      <c r="F17" s="37"/>
      <c r="G17" s="37"/>
      <c r="H17" s="37"/>
      <c r="I17" s="147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6"/>
      <c r="G18" s="146"/>
      <c r="H18" s="146"/>
      <c r="I18" s="147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44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2" t="s">
        <v>29</v>
      </c>
      <c r="E20" s="37"/>
      <c r="F20" s="37"/>
      <c r="G20" s="37"/>
      <c r="H20" s="37"/>
      <c r="I20" s="147" t="s">
        <v>25</v>
      </c>
      <c r="J20" s="146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6" t="str">
        <f>IF('Rekapitulace stavby'!E17="","",'Rekapitulace stavby'!E17)</f>
        <v xml:space="preserve"> </v>
      </c>
      <c r="F21" s="37"/>
      <c r="G21" s="37"/>
      <c r="H21" s="37"/>
      <c r="I21" s="147" t="s">
        <v>26</v>
      </c>
      <c r="J21" s="146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44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2" t="s">
        <v>31</v>
      </c>
      <c r="E23" s="37"/>
      <c r="F23" s="37"/>
      <c r="G23" s="37"/>
      <c r="H23" s="37"/>
      <c r="I23" s="147" t="s">
        <v>25</v>
      </c>
      <c r="J23" s="146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6" t="str">
        <f>IF('Rekapitulace stavby'!E20="","",'Rekapitulace stavby'!E20)</f>
        <v xml:space="preserve"> </v>
      </c>
      <c r="F24" s="37"/>
      <c r="G24" s="37"/>
      <c r="H24" s="37"/>
      <c r="I24" s="147" t="s">
        <v>26</v>
      </c>
      <c r="J24" s="146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44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2" t="s">
        <v>32</v>
      </c>
      <c r="E26" s="37"/>
      <c r="F26" s="37"/>
      <c r="G26" s="37"/>
      <c r="H26" s="37"/>
      <c r="I26" s="144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44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4"/>
      <c r="E29" s="154"/>
      <c r="F29" s="154"/>
      <c r="G29" s="154"/>
      <c r="H29" s="154"/>
      <c r="I29" s="155"/>
      <c r="J29" s="154"/>
      <c r="K29" s="15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6" t="s">
        <v>33</v>
      </c>
      <c r="E30" s="37"/>
      <c r="F30" s="37"/>
      <c r="G30" s="37"/>
      <c r="H30" s="37"/>
      <c r="I30" s="144"/>
      <c r="J30" s="157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4"/>
      <c r="E31" s="154"/>
      <c r="F31" s="154"/>
      <c r="G31" s="154"/>
      <c r="H31" s="154"/>
      <c r="I31" s="155"/>
      <c r="J31" s="154"/>
      <c r="K31" s="15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8" t="s">
        <v>35</v>
      </c>
      <c r="G32" s="37"/>
      <c r="H32" s="37"/>
      <c r="I32" s="159" t="s">
        <v>34</v>
      </c>
      <c r="J32" s="158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60" t="s">
        <v>37</v>
      </c>
      <c r="E33" s="142" t="s">
        <v>38</v>
      </c>
      <c r="F33" s="161">
        <f>ROUND((SUM(BE124:BE162)),  2)</f>
        <v>0</v>
      </c>
      <c r="G33" s="37"/>
      <c r="H33" s="37"/>
      <c r="I33" s="162">
        <v>0.20999999999999999</v>
      </c>
      <c r="J33" s="161">
        <f>ROUND(((SUM(BE124:BE162))*I33),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2" t="s">
        <v>39</v>
      </c>
      <c r="F34" s="161">
        <f>ROUND((SUM(BF124:BF162)),  2)</f>
        <v>0</v>
      </c>
      <c r="G34" s="37"/>
      <c r="H34" s="37"/>
      <c r="I34" s="162">
        <v>0.14999999999999999</v>
      </c>
      <c r="J34" s="161">
        <f>ROUND(((SUM(BF124:BF162))*I34),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2" t="s">
        <v>40</v>
      </c>
      <c r="F35" s="161">
        <f>ROUND((SUM(BG124:BG162)),  2)</f>
        <v>0</v>
      </c>
      <c r="G35" s="37"/>
      <c r="H35" s="37"/>
      <c r="I35" s="162">
        <v>0.20999999999999999</v>
      </c>
      <c r="J35" s="161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41</v>
      </c>
      <c r="F36" s="161">
        <f>ROUND((SUM(BH124:BH162)),  2)</f>
        <v>0</v>
      </c>
      <c r="G36" s="37"/>
      <c r="H36" s="37"/>
      <c r="I36" s="162">
        <v>0.14999999999999999</v>
      </c>
      <c r="J36" s="161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2" t="s">
        <v>42</v>
      </c>
      <c r="F37" s="161">
        <f>ROUND((SUM(BI124:BI162)),  2)</f>
        <v>0</v>
      </c>
      <c r="G37" s="37"/>
      <c r="H37" s="37"/>
      <c r="I37" s="162">
        <v>0</v>
      </c>
      <c r="J37" s="161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44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44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5"/>
      <c r="L41" s="19"/>
    </row>
    <row r="42" s="1" customFormat="1" ht="14.4" customHeight="1">
      <c r="B42" s="19"/>
      <c r="I42" s="135"/>
      <c r="L42" s="19"/>
    </row>
    <row r="43" s="1" customFormat="1" ht="14.4" customHeight="1">
      <c r="B43" s="19"/>
      <c r="I43" s="135"/>
      <c r="L43" s="19"/>
    </row>
    <row r="44" s="1" customFormat="1" ht="14.4" customHeight="1">
      <c r="B44" s="19"/>
      <c r="I44" s="135"/>
      <c r="L44" s="19"/>
    </row>
    <row r="45" s="1" customFormat="1" ht="14.4" customHeight="1">
      <c r="B45" s="19"/>
      <c r="I45" s="135"/>
      <c r="L45" s="19"/>
    </row>
    <row r="46" s="1" customFormat="1" ht="14.4" customHeight="1">
      <c r="B46" s="19"/>
      <c r="I46" s="135"/>
      <c r="L46" s="19"/>
    </row>
    <row r="47" s="1" customFormat="1" ht="14.4" customHeight="1">
      <c r="B47" s="19"/>
      <c r="I47" s="135"/>
      <c r="L47" s="19"/>
    </row>
    <row r="48" s="1" customFormat="1" ht="14.4" customHeight="1">
      <c r="B48" s="19"/>
      <c r="I48" s="135"/>
      <c r="L48" s="19"/>
    </row>
    <row r="49" s="1" customFormat="1" ht="14.4" customHeight="1">
      <c r="B49" s="19"/>
      <c r="I49" s="135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144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4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4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7" t="str">
        <f>E7</f>
        <v>Dobříš Horymírova</v>
      </c>
      <c r="F85" s="31"/>
      <c r="G85" s="31"/>
      <c r="H85" s="31"/>
      <c r="I85" s="144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144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vedlejsí rozpočtové náklady</v>
      </c>
      <c r="F87" s="39"/>
      <c r="G87" s="39"/>
      <c r="H87" s="39"/>
      <c r="I87" s="144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44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147" t="s">
        <v>22</v>
      </c>
      <c r="J89" s="78" t="str">
        <f>IF(J12="","",J12)</f>
        <v>24. 4. 2020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4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147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147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44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8" t="s">
        <v>106</v>
      </c>
      <c r="D94" s="189"/>
      <c r="E94" s="189"/>
      <c r="F94" s="189"/>
      <c r="G94" s="189"/>
      <c r="H94" s="189"/>
      <c r="I94" s="190"/>
      <c r="J94" s="191" t="s">
        <v>107</v>
      </c>
      <c r="K94" s="18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4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92" t="s">
        <v>108</v>
      </c>
      <c r="D96" s="39"/>
      <c r="E96" s="39"/>
      <c r="F96" s="39"/>
      <c r="G96" s="39"/>
      <c r="H96" s="39"/>
      <c r="I96" s="144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93"/>
      <c r="C97" s="194"/>
      <c r="D97" s="195" t="s">
        <v>110</v>
      </c>
      <c r="E97" s="196"/>
      <c r="F97" s="196"/>
      <c r="G97" s="196"/>
      <c r="H97" s="196"/>
      <c r="I97" s="197"/>
      <c r="J97" s="198">
        <f>J125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115</v>
      </c>
      <c r="E98" s="203"/>
      <c r="F98" s="203"/>
      <c r="G98" s="203"/>
      <c r="H98" s="203"/>
      <c r="I98" s="204"/>
      <c r="J98" s="205">
        <f>J126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661</v>
      </c>
      <c r="E99" s="196"/>
      <c r="F99" s="196"/>
      <c r="G99" s="196"/>
      <c r="H99" s="196"/>
      <c r="I99" s="197"/>
      <c r="J99" s="198">
        <f>J129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662</v>
      </c>
      <c r="E100" s="196"/>
      <c r="F100" s="196"/>
      <c r="G100" s="196"/>
      <c r="H100" s="196"/>
      <c r="I100" s="197"/>
      <c r="J100" s="198">
        <f>J132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200"/>
      <c r="C101" s="201"/>
      <c r="D101" s="202" t="s">
        <v>663</v>
      </c>
      <c r="E101" s="203"/>
      <c r="F101" s="203"/>
      <c r="G101" s="203"/>
      <c r="H101" s="203"/>
      <c r="I101" s="204"/>
      <c r="J101" s="205">
        <f>J139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664</v>
      </c>
      <c r="E102" s="203"/>
      <c r="F102" s="203"/>
      <c r="G102" s="203"/>
      <c r="H102" s="203"/>
      <c r="I102" s="204"/>
      <c r="J102" s="205">
        <f>J150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665</v>
      </c>
      <c r="E103" s="203"/>
      <c r="F103" s="203"/>
      <c r="G103" s="203"/>
      <c r="H103" s="203"/>
      <c r="I103" s="204"/>
      <c r="J103" s="205">
        <f>J157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666</v>
      </c>
      <c r="E104" s="203"/>
      <c r="F104" s="203"/>
      <c r="G104" s="203"/>
      <c r="H104" s="203"/>
      <c r="I104" s="204"/>
      <c r="J104" s="205">
        <f>J160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144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183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186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119</v>
      </c>
      <c r="D111" s="39"/>
      <c r="E111" s="39"/>
      <c r="F111" s="39"/>
      <c r="G111" s="39"/>
      <c r="H111" s="39"/>
      <c r="I111" s="144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44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144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7" t="str">
        <f>E7</f>
        <v>Dobříš Horymírova</v>
      </c>
      <c r="F114" s="31"/>
      <c r="G114" s="31"/>
      <c r="H114" s="31"/>
      <c r="I114" s="144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103</v>
      </c>
      <c r="D115" s="39"/>
      <c r="E115" s="39"/>
      <c r="F115" s="39"/>
      <c r="G115" s="39"/>
      <c r="H115" s="39"/>
      <c r="I115" s="144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2 - vedlejsí rozpočtové náklady</v>
      </c>
      <c r="F116" s="39"/>
      <c r="G116" s="39"/>
      <c r="H116" s="39"/>
      <c r="I116" s="144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44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 xml:space="preserve"> </v>
      </c>
      <c r="G118" s="39"/>
      <c r="H118" s="39"/>
      <c r="I118" s="147" t="s">
        <v>22</v>
      </c>
      <c r="J118" s="78" t="str">
        <f>IF(J12="","",J12)</f>
        <v>24. 4. 2020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144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 xml:space="preserve"> </v>
      </c>
      <c r="G120" s="39"/>
      <c r="H120" s="39"/>
      <c r="I120" s="147" t="s">
        <v>29</v>
      </c>
      <c r="J120" s="35" t="str">
        <f>E21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147" t="s">
        <v>31</v>
      </c>
      <c r="J121" s="35" t="str">
        <f>E24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144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207"/>
      <c r="B123" s="208"/>
      <c r="C123" s="209" t="s">
        <v>120</v>
      </c>
      <c r="D123" s="210" t="s">
        <v>58</v>
      </c>
      <c r="E123" s="210" t="s">
        <v>54</v>
      </c>
      <c r="F123" s="210" t="s">
        <v>55</v>
      </c>
      <c r="G123" s="210" t="s">
        <v>121</v>
      </c>
      <c r="H123" s="210" t="s">
        <v>122</v>
      </c>
      <c r="I123" s="211" t="s">
        <v>123</v>
      </c>
      <c r="J123" s="212" t="s">
        <v>107</v>
      </c>
      <c r="K123" s="213" t="s">
        <v>124</v>
      </c>
      <c r="L123" s="214"/>
      <c r="M123" s="99" t="s">
        <v>1</v>
      </c>
      <c r="N123" s="100" t="s">
        <v>37</v>
      </c>
      <c r="O123" s="100" t="s">
        <v>125</v>
      </c>
      <c r="P123" s="100" t="s">
        <v>126</v>
      </c>
      <c r="Q123" s="100" t="s">
        <v>127</v>
      </c>
      <c r="R123" s="100" t="s">
        <v>128</v>
      </c>
      <c r="S123" s="100" t="s">
        <v>129</v>
      </c>
      <c r="T123" s="101" t="s">
        <v>130</v>
      </c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</row>
    <row r="124" s="2" customFormat="1" ht="22.8" customHeight="1">
      <c r="A124" s="37"/>
      <c r="B124" s="38"/>
      <c r="C124" s="106" t="s">
        <v>131</v>
      </c>
      <c r="D124" s="39"/>
      <c r="E124" s="39"/>
      <c r="F124" s="39"/>
      <c r="G124" s="39"/>
      <c r="H124" s="39"/>
      <c r="I124" s="144"/>
      <c r="J124" s="215">
        <f>BK124</f>
        <v>0</v>
      </c>
      <c r="K124" s="39"/>
      <c r="L124" s="43"/>
      <c r="M124" s="102"/>
      <c r="N124" s="216"/>
      <c r="O124" s="103"/>
      <c r="P124" s="217">
        <f>P125+P129+P132</f>
        <v>0</v>
      </c>
      <c r="Q124" s="103"/>
      <c r="R124" s="217">
        <f>R125+R129+R132</f>
        <v>0</v>
      </c>
      <c r="S124" s="103"/>
      <c r="T124" s="218">
        <f>T125+T129+T132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109</v>
      </c>
      <c r="BK124" s="219">
        <f>BK125+BK129+BK132</f>
        <v>0</v>
      </c>
    </row>
    <row r="125" s="12" customFormat="1" ht="25.92" customHeight="1">
      <c r="A125" s="12"/>
      <c r="B125" s="220"/>
      <c r="C125" s="221"/>
      <c r="D125" s="222" t="s">
        <v>72</v>
      </c>
      <c r="E125" s="223" t="s">
        <v>132</v>
      </c>
      <c r="F125" s="223" t="s">
        <v>133</v>
      </c>
      <c r="G125" s="221"/>
      <c r="H125" s="221"/>
      <c r="I125" s="224"/>
      <c r="J125" s="225">
        <f>BK125</f>
        <v>0</v>
      </c>
      <c r="K125" s="221"/>
      <c r="L125" s="226"/>
      <c r="M125" s="227"/>
      <c r="N125" s="228"/>
      <c r="O125" s="228"/>
      <c r="P125" s="229">
        <f>P126</f>
        <v>0</v>
      </c>
      <c r="Q125" s="228"/>
      <c r="R125" s="229">
        <f>R126</f>
        <v>0</v>
      </c>
      <c r="S125" s="228"/>
      <c r="T125" s="230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1" t="s">
        <v>78</v>
      </c>
      <c r="AT125" s="232" t="s">
        <v>72</v>
      </c>
      <c r="AU125" s="232" t="s">
        <v>73</v>
      </c>
      <c r="AY125" s="231" t="s">
        <v>134</v>
      </c>
      <c r="BK125" s="233">
        <f>BK126</f>
        <v>0</v>
      </c>
    </row>
    <row r="126" s="12" customFormat="1" ht="22.8" customHeight="1">
      <c r="A126" s="12"/>
      <c r="B126" s="220"/>
      <c r="C126" s="221"/>
      <c r="D126" s="222" t="s">
        <v>72</v>
      </c>
      <c r="E126" s="234" t="s">
        <v>179</v>
      </c>
      <c r="F126" s="234" t="s">
        <v>455</v>
      </c>
      <c r="G126" s="221"/>
      <c r="H126" s="221"/>
      <c r="I126" s="224"/>
      <c r="J126" s="235">
        <f>BK126</f>
        <v>0</v>
      </c>
      <c r="K126" s="221"/>
      <c r="L126" s="226"/>
      <c r="M126" s="227"/>
      <c r="N126" s="228"/>
      <c r="O126" s="228"/>
      <c r="P126" s="229">
        <f>SUM(P127:P128)</f>
        <v>0</v>
      </c>
      <c r="Q126" s="228"/>
      <c r="R126" s="229">
        <f>SUM(R127:R128)</f>
        <v>0</v>
      </c>
      <c r="S126" s="228"/>
      <c r="T126" s="230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78</v>
      </c>
      <c r="AT126" s="232" t="s">
        <v>72</v>
      </c>
      <c r="AU126" s="232" t="s">
        <v>78</v>
      </c>
      <c r="AY126" s="231" t="s">
        <v>134</v>
      </c>
      <c r="BK126" s="233">
        <f>SUM(BK127:BK128)</f>
        <v>0</v>
      </c>
    </row>
    <row r="127" s="2" customFormat="1" ht="21.75" customHeight="1">
      <c r="A127" s="37"/>
      <c r="B127" s="38"/>
      <c r="C127" s="236" t="s">
        <v>78</v>
      </c>
      <c r="D127" s="236" t="s">
        <v>136</v>
      </c>
      <c r="E127" s="237" t="s">
        <v>667</v>
      </c>
      <c r="F127" s="238" t="s">
        <v>668</v>
      </c>
      <c r="G127" s="239" t="s">
        <v>669</v>
      </c>
      <c r="H127" s="240">
        <v>1</v>
      </c>
      <c r="I127" s="241"/>
      <c r="J127" s="242">
        <f>ROUND(I127*H127,2)</f>
        <v>0</v>
      </c>
      <c r="K127" s="243"/>
      <c r="L127" s="43"/>
      <c r="M127" s="244" t="s">
        <v>1</v>
      </c>
      <c r="N127" s="245" t="s">
        <v>38</v>
      </c>
      <c r="O127" s="90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48" t="s">
        <v>139</v>
      </c>
      <c r="AT127" s="248" t="s">
        <v>136</v>
      </c>
      <c r="AU127" s="248" t="s">
        <v>82</v>
      </c>
      <c r="AY127" s="16" t="s">
        <v>134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6" t="s">
        <v>78</v>
      </c>
      <c r="BK127" s="249">
        <f>ROUND(I127*H127,2)</f>
        <v>0</v>
      </c>
      <c r="BL127" s="16" t="s">
        <v>139</v>
      </c>
      <c r="BM127" s="248" t="s">
        <v>670</v>
      </c>
    </row>
    <row r="128" s="2" customFormat="1">
      <c r="A128" s="37"/>
      <c r="B128" s="38"/>
      <c r="C128" s="39"/>
      <c r="D128" s="250" t="s">
        <v>141</v>
      </c>
      <c r="E128" s="39"/>
      <c r="F128" s="251" t="s">
        <v>668</v>
      </c>
      <c r="G128" s="39"/>
      <c r="H128" s="39"/>
      <c r="I128" s="144"/>
      <c r="J128" s="39"/>
      <c r="K128" s="39"/>
      <c r="L128" s="43"/>
      <c r="M128" s="252"/>
      <c r="N128" s="253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141</v>
      </c>
      <c r="AU128" s="16" t="s">
        <v>82</v>
      </c>
    </row>
    <row r="129" s="12" customFormat="1" ht="25.92" customHeight="1">
      <c r="A129" s="12"/>
      <c r="B129" s="220"/>
      <c r="C129" s="221"/>
      <c r="D129" s="222" t="s">
        <v>72</v>
      </c>
      <c r="E129" s="223" t="s">
        <v>671</v>
      </c>
      <c r="F129" s="223" t="s">
        <v>672</v>
      </c>
      <c r="G129" s="221"/>
      <c r="H129" s="221"/>
      <c r="I129" s="224"/>
      <c r="J129" s="225">
        <f>BK129</f>
        <v>0</v>
      </c>
      <c r="K129" s="221"/>
      <c r="L129" s="226"/>
      <c r="M129" s="227"/>
      <c r="N129" s="228"/>
      <c r="O129" s="228"/>
      <c r="P129" s="229">
        <f>SUM(P130:P131)</f>
        <v>0</v>
      </c>
      <c r="Q129" s="228"/>
      <c r="R129" s="229">
        <f>SUM(R130:R131)</f>
        <v>0</v>
      </c>
      <c r="S129" s="228"/>
      <c r="T129" s="230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1" t="s">
        <v>139</v>
      </c>
      <c r="AT129" s="232" t="s">
        <v>72</v>
      </c>
      <c r="AU129" s="232" t="s">
        <v>73</v>
      </c>
      <c r="AY129" s="231" t="s">
        <v>134</v>
      </c>
      <c r="BK129" s="233">
        <f>SUM(BK130:BK131)</f>
        <v>0</v>
      </c>
    </row>
    <row r="130" s="2" customFormat="1" ht="16.5" customHeight="1">
      <c r="A130" s="37"/>
      <c r="B130" s="38"/>
      <c r="C130" s="236" t="s">
        <v>82</v>
      </c>
      <c r="D130" s="236" t="s">
        <v>136</v>
      </c>
      <c r="E130" s="237" t="s">
        <v>673</v>
      </c>
      <c r="F130" s="238" t="s">
        <v>674</v>
      </c>
      <c r="G130" s="239" t="s">
        <v>669</v>
      </c>
      <c r="H130" s="240">
        <v>1</v>
      </c>
      <c r="I130" s="241"/>
      <c r="J130" s="242">
        <f>ROUND(I130*H130,2)</f>
        <v>0</v>
      </c>
      <c r="K130" s="243"/>
      <c r="L130" s="43"/>
      <c r="M130" s="244" t="s">
        <v>1</v>
      </c>
      <c r="N130" s="245" t="s">
        <v>38</v>
      </c>
      <c r="O130" s="90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48" t="s">
        <v>139</v>
      </c>
      <c r="AT130" s="248" t="s">
        <v>136</v>
      </c>
      <c r="AU130" s="248" t="s">
        <v>78</v>
      </c>
      <c r="AY130" s="16" t="s">
        <v>134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6" t="s">
        <v>78</v>
      </c>
      <c r="BK130" s="249">
        <f>ROUND(I130*H130,2)</f>
        <v>0</v>
      </c>
      <c r="BL130" s="16" t="s">
        <v>139</v>
      </c>
      <c r="BM130" s="248" t="s">
        <v>675</v>
      </c>
    </row>
    <row r="131" s="2" customFormat="1">
      <c r="A131" s="37"/>
      <c r="B131" s="38"/>
      <c r="C131" s="39"/>
      <c r="D131" s="250" t="s">
        <v>141</v>
      </c>
      <c r="E131" s="39"/>
      <c r="F131" s="251" t="s">
        <v>674</v>
      </c>
      <c r="G131" s="39"/>
      <c r="H131" s="39"/>
      <c r="I131" s="144"/>
      <c r="J131" s="39"/>
      <c r="K131" s="39"/>
      <c r="L131" s="43"/>
      <c r="M131" s="252"/>
      <c r="N131" s="253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141</v>
      </c>
      <c r="AU131" s="16" t="s">
        <v>78</v>
      </c>
    </row>
    <row r="132" s="12" customFormat="1" ht="25.92" customHeight="1">
      <c r="A132" s="12"/>
      <c r="B132" s="220"/>
      <c r="C132" s="221"/>
      <c r="D132" s="222" t="s">
        <v>72</v>
      </c>
      <c r="E132" s="223" t="s">
        <v>676</v>
      </c>
      <c r="F132" s="223" t="s">
        <v>677</v>
      </c>
      <c r="G132" s="221"/>
      <c r="H132" s="221"/>
      <c r="I132" s="224"/>
      <c r="J132" s="225">
        <f>BK132</f>
        <v>0</v>
      </c>
      <c r="K132" s="221"/>
      <c r="L132" s="226"/>
      <c r="M132" s="227"/>
      <c r="N132" s="228"/>
      <c r="O132" s="228"/>
      <c r="P132" s="229">
        <f>P133+SUM(P134:P139)+P150+P157+P160</f>
        <v>0</v>
      </c>
      <c r="Q132" s="228"/>
      <c r="R132" s="229">
        <f>R133+SUM(R134:R139)+R150+R157+R160</f>
        <v>0</v>
      </c>
      <c r="S132" s="228"/>
      <c r="T132" s="230">
        <f>T133+SUM(T134:T139)+T150+T157+T160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31" t="s">
        <v>156</v>
      </c>
      <c r="AT132" s="232" t="s">
        <v>72</v>
      </c>
      <c r="AU132" s="232" t="s">
        <v>73</v>
      </c>
      <c r="AY132" s="231" t="s">
        <v>134</v>
      </c>
      <c r="BK132" s="233">
        <f>BK133+SUM(BK134:BK139)+BK150+BK157+BK160</f>
        <v>0</v>
      </c>
    </row>
    <row r="133" s="2" customFormat="1" ht="16.5" customHeight="1">
      <c r="A133" s="37"/>
      <c r="B133" s="38"/>
      <c r="C133" s="236" t="s">
        <v>147</v>
      </c>
      <c r="D133" s="236" t="s">
        <v>136</v>
      </c>
      <c r="E133" s="237" t="s">
        <v>678</v>
      </c>
      <c r="F133" s="238" t="s">
        <v>679</v>
      </c>
      <c r="G133" s="239" t="s">
        <v>680</v>
      </c>
      <c r="H133" s="240">
        <v>1</v>
      </c>
      <c r="I133" s="241"/>
      <c r="J133" s="242">
        <f>ROUND(I133*H133,2)</f>
        <v>0</v>
      </c>
      <c r="K133" s="243"/>
      <c r="L133" s="43"/>
      <c r="M133" s="244" t="s">
        <v>1</v>
      </c>
      <c r="N133" s="245" t="s">
        <v>38</v>
      </c>
      <c r="O133" s="90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8" t="s">
        <v>681</v>
      </c>
      <c r="AT133" s="248" t="s">
        <v>136</v>
      </c>
      <c r="AU133" s="248" t="s">
        <v>78</v>
      </c>
      <c r="AY133" s="16" t="s">
        <v>134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6" t="s">
        <v>78</v>
      </c>
      <c r="BK133" s="249">
        <f>ROUND(I133*H133,2)</f>
        <v>0</v>
      </c>
      <c r="BL133" s="16" t="s">
        <v>681</v>
      </c>
      <c r="BM133" s="248" t="s">
        <v>682</v>
      </c>
    </row>
    <row r="134" s="2" customFormat="1">
      <c r="A134" s="37"/>
      <c r="B134" s="38"/>
      <c r="C134" s="39"/>
      <c r="D134" s="250" t="s">
        <v>141</v>
      </c>
      <c r="E134" s="39"/>
      <c r="F134" s="251" t="s">
        <v>679</v>
      </c>
      <c r="G134" s="39"/>
      <c r="H134" s="39"/>
      <c r="I134" s="144"/>
      <c r="J134" s="39"/>
      <c r="K134" s="39"/>
      <c r="L134" s="43"/>
      <c r="M134" s="252"/>
      <c r="N134" s="253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141</v>
      </c>
      <c r="AU134" s="16" t="s">
        <v>78</v>
      </c>
    </row>
    <row r="135" s="2" customFormat="1" ht="16.5" customHeight="1">
      <c r="A135" s="37"/>
      <c r="B135" s="38"/>
      <c r="C135" s="236" t="s">
        <v>139</v>
      </c>
      <c r="D135" s="236" t="s">
        <v>136</v>
      </c>
      <c r="E135" s="237" t="s">
        <v>683</v>
      </c>
      <c r="F135" s="238" t="s">
        <v>684</v>
      </c>
      <c r="G135" s="239" t="s">
        <v>685</v>
      </c>
      <c r="H135" s="240">
        <v>1</v>
      </c>
      <c r="I135" s="241"/>
      <c r="J135" s="242">
        <f>ROUND(I135*H135,2)</f>
        <v>0</v>
      </c>
      <c r="K135" s="243"/>
      <c r="L135" s="43"/>
      <c r="M135" s="244" t="s">
        <v>1</v>
      </c>
      <c r="N135" s="245" t="s">
        <v>38</v>
      </c>
      <c r="O135" s="90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8" t="s">
        <v>681</v>
      </c>
      <c r="AT135" s="248" t="s">
        <v>136</v>
      </c>
      <c r="AU135" s="248" t="s">
        <v>78</v>
      </c>
      <c r="AY135" s="16" t="s">
        <v>134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6" t="s">
        <v>78</v>
      </c>
      <c r="BK135" s="249">
        <f>ROUND(I135*H135,2)</f>
        <v>0</v>
      </c>
      <c r="BL135" s="16" t="s">
        <v>681</v>
      </c>
      <c r="BM135" s="248" t="s">
        <v>686</v>
      </c>
    </row>
    <row r="136" s="2" customFormat="1">
      <c r="A136" s="37"/>
      <c r="B136" s="38"/>
      <c r="C136" s="39"/>
      <c r="D136" s="250" t="s">
        <v>141</v>
      </c>
      <c r="E136" s="39"/>
      <c r="F136" s="251" t="s">
        <v>687</v>
      </c>
      <c r="G136" s="39"/>
      <c r="H136" s="39"/>
      <c r="I136" s="144"/>
      <c r="J136" s="39"/>
      <c r="K136" s="39"/>
      <c r="L136" s="43"/>
      <c r="M136" s="252"/>
      <c r="N136" s="253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141</v>
      </c>
      <c r="AU136" s="16" t="s">
        <v>78</v>
      </c>
    </row>
    <row r="137" s="2" customFormat="1" ht="16.5" customHeight="1">
      <c r="A137" s="37"/>
      <c r="B137" s="38"/>
      <c r="C137" s="236" t="s">
        <v>156</v>
      </c>
      <c r="D137" s="236" t="s">
        <v>136</v>
      </c>
      <c r="E137" s="237" t="s">
        <v>688</v>
      </c>
      <c r="F137" s="238" t="s">
        <v>689</v>
      </c>
      <c r="G137" s="239" t="s">
        <v>685</v>
      </c>
      <c r="H137" s="240">
        <v>1</v>
      </c>
      <c r="I137" s="241"/>
      <c r="J137" s="242">
        <f>ROUND(I137*H137,2)</f>
        <v>0</v>
      </c>
      <c r="K137" s="243"/>
      <c r="L137" s="43"/>
      <c r="M137" s="244" t="s">
        <v>1</v>
      </c>
      <c r="N137" s="245" t="s">
        <v>38</v>
      </c>
      <c r="O137" s="90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8" t="s">
        <v>681</v>
      </c>
      <c r="AT137" s="248" t="s">
        <v>136</v>
      </c>
      <c r="AU137" s="248" t="s">
        <v>78</v>
      </c>
      <c r="AY137" s="16" t="s">
        <v>134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6" t="s">
        <v>78</v>
      </c>
      <c r="BK137" s="249">
        <f>ROUND(I137*H137,2)</f>
        <v>0</v>
      </c>
      <c r="BL137" s="16" t="s">
        <v>681</v>
      </c>
      <c r="BM137" s="248" t="s">
        <v>690</v>
      </c>
    </row>
    <row r="138" s="2" customFormat="1">
      <c r="A138" s="37"/>
      <c r="B138" s="38"/>
      <c r="C138" s="39"/>
      <c r="D138" s="250" t="s">
        <v>141</v>
      </c>
      <c r="E138" s="39"/>
      <c r="F138" s="251" t="s">
        <v>691</v>
      </c>
      <c r="G138" s="39"/>
      <c r="H138" s="39"/>
      <c r="I138" s="144"/>
      <c r="J138" s="39"/>
      <c r="K138" s="39"/>
      <c r="L138" s="43"/>
      <c r="M138" s="252"/>
      <c r="N138" s="253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141</v>
      </c>
      <c r="AU138" s="16" t="s">
        <v>78</v>
      </c>
    </row>
    <row r="139" s="12" customFormat="1" ht="22.8" customHeight="1">
      <c r="A139" s="12"/>
      <c r="B139" s="220"/>
      <c r="C139" s="221"/>
      <c r="D139" s="222" t="s">
        <v>72</v>
      </c>
      <c r="E139" s="234" t="s">
        <v>692</v>
      </c>
      <c r="F139" s="234" t="s">
        <v>693</v>
      </c>
      <c r="G139" s="221"/>
      <c r="H139" s="221"/>
      <c r="I139" s="224"/>
      <c r="J139" s="235">
        <f>BK139</f>
        <v>0</v>
      </c>
      <c r="K139" s="221"/>
      <c r="L139" s="226"/>
      <c r="M139" s="227"/>
      <c r="N139" s="228"/>
      <c r="O139" s="228"/>
      <c r="P139" s="229">
        <f>SUM(P140:P149)</f>
        <v>0</v>
      </c>
      <c r="Q139" s="228"/>
      <c r="R139" s="229">
        <f>SUM(R140:R149)</f>
        <v>0</v>
      </c>
      <c r="S139" s="228"/>
      <c r="T139" s="230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31" t="s">
        <v>156</v>
      </c>
      <c r="AT139" s="232" t="s">
        <v>72</v>
      </c>
      <c r="AU139" s="232" t="s">
        <v>78</v>
      </c>
      <c r="AY139" s="231" t="s">
        <v>134</v>
      </c>
      <c r="BK139" s="233">
        <f>SUM(BK140:BK149)</f>
        <v>0</v>
      </c>
    </row>
    <row r="140" s="2" customFormat="1" ht="16.5" customHeight="1">
      <c r="A140" s="37"/>
      <c r="B140" s="38"/>
      <c r="C140" s="236" t="s">
        <v>161</v>
      </c>
      <c r="D140" s="236" t="s">
        <v>136</v>
      </c>
      <c r="E140" s="237" t="s">
        <v>694</v>
      </c>
      <c r="F140" s="238" t="s">
        <v>695</v>
      </c>
      <c r="G140" s="239" t="s">
        <v>685</v>
      </c>
      <c r="H140" s="240">
        <v>1</v>
      </c>
      <c r="I140" s="241"/>
      <c r="J140" s="242">
        <f>ROUND(I140*H140,2)</f>
        <v>0</v>
      </c>
      <c r="K140" s="243"/>
      <c r="L140" s="43"/>
      <c r="M140" s="244" t="s">
        <v>1</v>
      </c>
      <c r="N140" s="245" t="s">
        <v>38</v>
      </c>
      <c r="O140" s="90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8" t="s">
        <v>681</v>
      </c>
      <c r="AT140" s="248" t="s">
        <v>136</v>
      </c>
      <c r="AU140" s="248" t="s">
        <v>82</v>
      </c>
      <c r="AY140" s="16" t="s">
        <v>134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6" t="s">
        <v>78</v>
      </c>
      <c r="BK140" s="249">
        <f>ROUND(I140*H140,2)</f>
        <v>0</v>
      </c>
      <c r="BL140" s="16" t="s">
        <v>681</v>
      </c>
      <c r="BM140" s="248" t="s">
        <v>696</v>
      </c>
    </row>
    <row r="141" s="2" customFormat="1">
      <c r="A141" s="37"/>
      <c r="B141" s="38"/>
      <c r="C141" s="39"/>
      <c r="D141" s="250" t="s">
        <v>141</v>
      </c>
      <c r="E141" s="39"/>
      <c r="F141" s="251" t="s">
        <v>697</v>
      </c>
      <c r="G141" s="39"/>
      <c r="H141" s="39"/>
      <c r="I141" s="144"/>
      <c r="J141" s="39"/>
      <c r="K141" s="39"/>
      <c r="L141" s="43"/>
      <c r="M141" s="252"/>
      <c r="N141" s="253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141</v>
      </c>
      <c r="AU141" s="16" t="s">
        <v>82</v>
      </c>
    </row>
    <row r="142" s="2" customFormat="1" ht="16.5" customHeight="1">
      <c r="A142" s="37"/>
      <c r="B142" s="38"/>
      <c r="C142" s="236" t="s">
        <v>168</v>
      </c>
      <c r="D142" s="236" t="s">
        <v>136</v>
      </c>
      <c r="E142" s="237" t="s">
        <v>698</v>
      </c>
      <c r="F142" s="238" t="s">
        <v>699</v>
      </c>
      <c r="G142" s="239" t="s">
        <v>680</v>
      </c>
      <c r="H142" s="240">
        <v>1</v>
      </c>
      <c r="I142" s="241"/>
      <c r="J142" s="242">
        <f>ROUND(I142*H142,2)</f>
        <v>0</v>
      </c>
      <c r="K142" s="243"/>
      <c r="L142" s="43"/>
      <c r="M142" s="244" t="s">
        <v>1</v>
      </c>
      <c r="N142" s="245" t="s">
        <v>38</v>
      </c>
      <c r="O142" s="90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8" t="s">
        <v>681</v>
      </c>
      <c r="AT142" s="248" t="s">
        <v>136</v>
      </c>
      <c r="AU142" s="248" t="s">
        <v>82</v>
      </c>
      <c r="AY142" s="16" t="s">
        <v>134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6" t="s">
        <v>78</v>
      </c>
      <c r="BK142" s="249">
        <f>ROUND(I142*H142,2)</f>
        <v>0</v>
      </c>
      <c r="BL142" s="16" t="s">
        <v>681</v>
      </c>
      <c r="BM142" s="248" t="s">
        <v>700</v>
      </c>
    </row>
    <row r="143" s="2" customFormat="1">
      <c r="A143" s="37"/>
      <c r="B143" s="38"/>
      <c r="C143" s="39"/>
      <c r="D143" s="250" t="s">
        <v>141</v>
      </c>
      <c r="E143" s="39"/>
      <c r="F143" s="251" t="s">
        <v>701</v>
      </c>
      <c r="G143" s="39"/>
      <c r="H143" s="39"/>
      <c r="I143" s="144"/>
      <c r="J143" s="39"/>
      <c r="K143" s="39"/>
      <c r="L143" s="43"/>
      <c r="M143" s="252"/>
      <c r="N143" s="253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141</v>
      </c>
      <c r="AU143" s="16" t="s">
        <v>82</v>
      </c>
    </row>
    <row r="144" s="2" customFormat="1" ht="16.5" customHeight="1">
      <c r="A144" s="37"/>
      <c r="B144" s="38"/>
      <c r="C144" s="236" t="s">
        <v>173</v>
      </c>
      <c r="D144" s="236" t="s">
        <v>136</v>
      </c>
      <c r="E144" s="237" t="s">
        <v>702</v>
      </c>
      <c r="F144" s="238" t="s">
        <v>703</v>
      </c>
      <c r="G144" s="239" t="s">
        <v>680</v>
      </c>
      <c r="H144" s="240">
        <v>1</v>
      </c>
      <c r="I144" s="241"/>
      <c r="J144" s="242">
        <f>ROUND(I144*H144,2)</f>
        <v>0</v>
      </c>
      <c r="K144" s="243"/>
      <c r="L144" s="43"/>
      <c r="M144" s="244" t="s">
        <v>1</v>
      </c>
      <c r="N144" s="245" t="s">
        <v>38</v>
      </c>
      <c r="O144" s="90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8" t="s">
        <v>681</v>
      </c>
      <c r="AT144" s="248" t="s">
        <v>136</v>
      </c>
      <c r="AU144" s="248" t="s">
        <v>82</v>
      </c>
      <c r="AY144" s="16" t="s">
        <v>134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6" t="s">
        <v>78</v>
      </c>
      <c r="BK144" s="249">
        <f>ROUND(I144*H144,2)</f>
        <v>0</v>
      </c>
      <c r="BL144" s="16" t="s">
        <v>681</v>
      </c>
      <c r="BM144" s="248" t="s">
        <v>704</v>
      </c>
    </row>
    <row r="145" s="2" customFormat="1">
      <c r="A145" s="37"/>
      <c r="B145" s="38"/>
      <c r="C145" s="39"/>
      <c r="D145" s="250" t="s">
        <v>141</v>
      </c>
      <c r="E145" s="39"/>
      <c r="F145" s="251" t="s">
        <v>705</v>
      </c>
      <c r="G145" s="39"/>
      <c r="H145" s="39"/>
      <c r="I145" s="144"/>
      <c r="J145" s="39"/>
      <c r="K145" s="39"/>
      <c r="L145" s="43"/>
      <c r="M145" s="252"/>
      <c r="N145" s="253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141</v>
      </c>
      <c r="AU145" s="16" t="s">
        <v>82</v>
      </c>
    </row>
    <row r="146" s="2" customFormat="1" ht="16.5" customHeight="1">
      <c r="A146" s="37"/>
      <c r="B146" s="38"/>
      <c r="C146" s="236" t="s">
        <v>179</v>
      </c>
      <c r="D146" s="236" t="s">
        <v>136</v>
      </c>
      <c r="E146" s="237" t="s">
        <v>706</v>
      </c>
      <c r="F146" s="238" t="s">
        <v>707</v>
      </c>
      <c r="G146" s="239" t="s">
        <v>680</v>
      </c>
      <c r="H146" s="240">
        <v>1</v>
      </c>
      <c r="I146" s="241"/>
      <c r="J146" s="242">
        <f>ROUND(I146*H146,2)</f>
        <v>0</v>
      </c>
      <c r="K146" s="243"/>
      <c r="L146" s="43"/>
      <c r="M146" s="244" t="s">
        <v>1</v>
      </c>
      <c r="N146" s="245" t="s">
        <v>38</v>
      </c>
      <c r="O146" s="90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8" t="s">
        <v>681</v>
      </c>
      <c r="AT146" s="248" t="s">
        <v>136</v>
      </c>
      <c r="AU146" s="248" t="s">
        <v>82</v>
      </c>
      <c r="AY146" s="16" t="s">
        <v>134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6" t="s">
        <v>78</v>
      </c>
      <c r="BK146" s="249">
        <f>ROUND(I146*H146,2)</f>
        <v>0</v>
      </c>
      <c r="BL146" s="16" t="s">
        <v>681</v>
      </c>
      <c r="BM146" s="248" t="s">
        <v>708</v>
      </c>
    </row>
    <row r="147" s="2" customFormat="1">
      <c r="A147" s="37"/>
      <c r="B147" s="38"/>
      <c r="C147" s="39"/>
      <c r="D147" s="250" t="s">
        <v>141</v>
      </c>
      <c r="E147" s="39"/>
      <c r="F147" s="251" t="s">
        <v>709</v>
      </c>
      <c r="G147" s="39"/>
      <c r="H147" s="39"/>
      <c r="I147" s="144"/>
      <c r="J147" s="39"/>
      <c r="K147" s="39"/>
      <c r="L147" s="43"/>
      <c r="M147" s="252"/>
      <c r="N147" s="253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141</v>
      </c>
      <c r="AU147" s="16" t="s">
        <v>82</v>
      </c>
    </row>
    <row r="148" s="2" customFormat="1" ht="16.5" customHeight="1">
      <c r="A148" s="37"/>
      <c r="B148" s="38"/>
      <c r="C148" s="236" t="s">
        <v>184</v>
      </c>
      <c r="D148" s="236" t="s">
        <v>136</v>
      </c>
      <c r="E148" s="237" t="s">
        <v>710</v>
      </c>
      <c r="F148" s="238" t="s">
        <v>711</v>
      </c>
      <c r="G148" s="239" t="s">
        <v>680</v>
      </c>
      <c r="H148" s="240">
        <v>1</v>
      </c>
      <c r="I148" s="241"/>
      <c r="J148" s="242">
        <f>ROUND(I148*H148,2)</f>
        <v>0</v>
      </c>
      <c r="K148" s="243"/>
      <c r="L148" s="43"/>
      <c r="M148" s="244" t="s">
        <v>1</v>
      </c>
      <c r="N148" s="245" t="s">
        <v>38</v>
      </c>
      <c r="O148" s="90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8" t="s">
        <v>681</v>
      </c>
      <c r="AT148" s="248" t="s">
        <v>136</v>
      </c>
      <c r="AU148" s="248" t="s">
        <v>82</v>
      </c>
      <c r="AY148" s="16" t="s">
        <v>134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6" t="s">
        <v>78</v>
      </c>
      <c r="BK148" s="249">
        <f>ROUND(I148*H148,2)</f>
        <v>0</v>
      </c>
      <c r="BL148" s="16" t="s">
        <v>681</v>
      </c>
      <c r="BM148" s="248" t="s">
        <v>712</v>
      </c>
    </row>
    <row r="149" s="2" customFormat="1">
      <c r="A149" s="37"/>
      <c r="B149" s="38"/>
      <c r="C149" s="39"/>
      <c r="D149" s="250" t="s">
        <v>141</v>
      </c>
      <c r="E149" s="39"/>
      <c r="F149" s="251" t="s">
        <v>713</v>
      </c>
      <c r="G149" s="39"/>
      <c r="H149" s="39"/>
      <c r="I149" s="144"/>
      <c r="J149" s="39"/>
      <c r="K149" s="39"/>
      <c r="L149" s="43"/>
      <c r="M149" s="252"/>
      <c r="N149" s="253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141</v>
      </c>
      <c r="AU149" s="16" t="s">
        <v>82</v>
      </c>
    </row>
    <row r="150" s="12" customFormat="1" ht="22.8" customHeight="1">
      <c r="A150" s="12"/>
      <c r="B150" s="220"/>
      <c r="C150" s="221"/>
      <c r="D150" s="222" t="s">
        <v>72</v>
      </c>
      <c r="E150" s="234" t="s">
        <v>714</v>
      </c>
      <c r="F150" s="234" t="s">
        <v>715</v>
      </c>
      <c r="G150" s="221"/>
      <c r="H150" s="221"/>
      <c r="I150" s="224"/>
      <c r="J150" s="235">
        <f>BK150</f>
        <v>0</v>
      </c>
      <c r="K150" s="221"/>
      <c r="L150" s="226"/>
      <c r="M150" s="227"/>
      <c r="N150" s="228"/>
      <c r="O150" s="228"/>
      <c r="P150" s="229">
        <f>SUM(P151:P156)</f>
        <v>0</v>
      </c>
      <c r="Q150" s="228"/>
      <c r="R150" s="229">
        <f>SUM(R151:R156)</f>
        <v>0</v>
      </c>
      <c r="S150" s="228"/>
      <c r="T150" s="230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31" t="s">
        <v>156</v>
      </c>
      <c r="AT150" s="232" t="s">
        <v>72</v>
      </c>
      <c r="AU150" s="232" t="s">
        <v>78</v>
      </c>
      <c r="AY150" s="231" t="s">
        <v>134</v>
      </c>
      <c r="BK150" s="233">
        <f>SUM(BK151:BK156)</f>
        <v>0</v>
      </c>
    </row>
    <row r="151" s="2" customFormat="1" ht="16.5" customHeight="1">
      <c r="A151" s="37"/>
      <c r="B151" s="38"/>
      <c r="C151" s="236" t="s">
        <v>193</v>
      </c>
      <c r="D151" s="236" t="s">
        <v>136</v>
      </c>
      <c r="E151" s="237" t="s">
        <v>716</v>
      </c>
      <c r="F151" s="238" t="s">
        <v>717</v>
      </c>
      <c r="G151" s="239" t="s">
        <v>685</v>
      </c>
      <c r="H151" s="240">
        <v>1</v>
      </c>
      <c r="I151" s="241"/>
      <c r="J151" s="242">
        <f>ROUND(I151*H151,2)</f>
        <v>0</v>
      </c>
      <c r="K151" s="243"/>
      <c r="L151" s="43"/>
      <c r="M151" s="244" t="s">
        <v>1</v>
      </c>
      <c r="N151" s="245" t="s">
        <v>38</v>
      </c>
      <c r="O151" s="90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8" t="s">
        <v>681</v>
      </c>
      <c r="AT151" s="248" t="s">
        <v>136</v>
      </c>
      <c r="AU151" s="248" t="s">
        <v>82</v>
      </c>
      <c r="AY151" s="16" t="s">
        <v>134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6" t="s">
        <v>78</v>
      </c>
      <c r="BK151" s="249">
        <f>ROUND(I151*H151,2)</f>
        <v>0</v>
      </c>
      <c r="BL151" s="16" t="s">
        <v>681</v>
      </c>
      <c r="BM151" s="248" t="s">
        <v>718</v>
      </c>
    </row>
    <row r="152" s="2" customFormat="1">
      <c r="A152" s="37"/>
      <c r="B152" s="38"/>
      <c r="C152" s="39"/>
      <c r="D152" s="250" t="s">
        <v>141</v>
      </c>
      <c r="E152" s="39"/>
      <c r="F152" s="251" t="s">
        <v>719</v>
      </c>
      <c r="G152" s="39"/>
      <c r="H152" s="39"/>
      <c r="I152" s="144"/>
      <c r="J152" s="39"/>
      <c r="K152" s="39"/>
      <c r="L152" s="43"/>
      <c r="M152" s="252"/>
      <c r="N152" s="253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141</v>
      </c>
      <c r="AU152" s="16" t="s">
        <v>82</v>
      </c>
    </row>
    <row r="153" s="2" customFormat="1" ht="16.5" customHeight="1">
      <c r="A153" s="37"/>
      <c r="B153" s="38"/>
      <c r="C153" s="236" t="s">
        <v>199</v>
      </c>
      <c r="D153" s="236" t="s">
        <v>136</v>
      </c>
      <c r="E153" s="237" t="s">
        <v>720</v>
      </c>
      <c r="F153" s="238" t="s">
        <v>721</v>
      </c>
      <c r="G153" s="239" t="s">
        <v>680</v>
      </c>
      <c r="H153" s="240">
        <v>4</v>
      </c>
      <c r="I153" s="241"/>
      <c r="J153" s="242">
        <f>ROUND(I153*H153,2)</f>
        <v>0</v>
      </c>
      <c r="K153" s="243"/>
      <c r="L153" s="43"/>
      <c r="M153" s="244" t="s">
        <v>1</v>
      </c>
      <c r="N153" s="245" t="s">
        <v>38</v>
      </c>
      <c r="O153" s="90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8" t="s">
        <v>681</v>
      </c>
      <c r="AT153" s="248" t="s">
        <v>136</v>
      </c>
      <c r="AU153" s="248" t="s">
        <v>82</v>
      </c>
      <c r="AY153" s="16" t="s">
        <v>134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6" t="s">
        <v>78</v>
      </c>
      <c r="BK153" s="249">
        <f>ROUND(I153*H153,2)</f>
        <v>0</v>
      </c>
      <c r="BL153" s="16" t="s">
        <v>681</v>
      </c>
      <c r="BM153" s="248" t="s">
        <v>722</v>
      </c>
    </row>
    <row r="154" s="2" customFormat="1">
      <c r="A154" s="37"/>
      <c r="B154" s="38"/>
      <c r="C154" s="39"/>
      <c r="D154" s="250" t="s">
        <v>141</v>
      </c>
      <c r="E154" s="39"/>
      <c r="F154" s="251" t="s">
        <v>723</v>
      </c>
      <c r="G154" s="39"/>
      <c r="H154" s="39"/>
      <c r="I154" s="144"/>
      <c r="J154" s="39"/>
      <c r="K154" s="39"/>
      <c r="L154" s="43"/>
      <c r="M154" s="252"/>
      <c r="N154" s="253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141</v>
      </c>
      <c r="AU154" s="16" t="s">
        <v>82</v>
      </c>
    </row>
    <row r="155" s="2" customFormat="1" ht="16.5" customHeight="1">
      <c r="A155" s="37"/>
      <c r="B155" s="38"/>
      <c r="C155" s="236" t="s">
        <v>206</v>
      </c>
      <c r="D155" s="236" t="s">
        <v>136</v>
      </c>
      <c r="E155" s="237" t="s">
        <v>724</v>
      </c>
      <c r="F155" s="238" t="s">
        <v>725</v>
      </c>
      <c r="G155" s="239" t="s">
        <v>685</v>
      </c>
      <c r="H155" s="240">
        <v>1</v>
      </c>
      <c r="I155" s="241"/>
      <c r="J155" s="242">
        <f>ROUND(I155*H155,2)</f>
        <v>0</v>
      </c>
      <c r="K155" s="243"/>
      <c r="L155" s="43"/>
      <c r="M155" s="244" t="s">
        <v>1</v>
      </c>
      <c r="N155" s="245" t="s">
        <v>38</v>
      </c>
      <c r="O155" s="90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8" t="s">
        <v>681</v>
      </c>
      <c r="AT155" s="248" t="s">
        <v>136</v>
      </c>
      <c r="AU155" s="248" t="s">
        <v>82</v>
      </c>
      <c r="AY155" s="16" t="s">
        <v>134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6" t="s">
        <v>78</v>
      </c>
      <c r="BK155" s="249">
        <f>ROUND(I155*H155,2)</f>
        <v>0</v>
      </c>
      <c r="BL155" s="16" t="s">
        <v>681</v>
      </c>
      <c r="BM155" s="248" t="s">
        <v>726</v>
      </c>
    </row>
    <row r="156" s="2" customFormat="1">
      <c r="A156" s="37"/>
      <c r="B156" s="38"/>
      <c r="C156" s="39"/>
      <c r="D156" s="250" t="s">
        <v>141</v>
      </c>
      <c r="E156" s="39"/>
      <c r="F156" s="251" t="s">
        <v>727</v>
      </c>
      <c r="G156" s="39"/>
      <c r="H156" s="39"/>
      <c r="I156" s="144"/>
      <c r="J156" s="39"/>
      <c r="K156" s="39"/>
      <c r="L156" s="43"/>
      <c r="M156" s="252"/>
      <c r="N156" s="253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141</v>
      </c>
      <c r="AU156" s="16" t="s">
        <v>82</v>
      </c>
    </row>
    <row r="157" s="12" customFormat="1" ht="22.8" customHeight="1">
      <c r="A157" s="12"/>
      <c r="B157" s="220"/>
      <c r="C157" s="221"/>
      <c r="D157" s="222" t="s">
        <v>72</v>
      </c>
      <c r="E157" s="234" t="s">
        <v>728</v>
      </c>
      <c r="F157" s="234" t="s">
        <v>729</v>
      </c>
      <c r="G157" s="221"/>
      <c r="H157" s="221"/>
      <c r="I157" s="224"/>
      <c r="J157" s="235">
        <f>BK157</f>
        <v>0</v>
      </c>
      <c r="K157" s="221"/>
      <c r="L157" s="226"/>
      <c r="M157" s="227"/>
      <c r="N157" s="228"/>
      <c r="O157" s="228"/>
      <c r="P157" s="229">
        <f>SUM(P158:P159)</f>
        <v>0</v>
      </c>
      <c r="Q157" s="228"/>
      <c r="R157" s="229">
        <f>SUM(R158:R159)</f>
        <v>0</v>
      </c>
      <c r="S157" s="228"/>
      <c r="T157" s="230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31" t="s">
        <v>156</v>
      </c>
      <c r="AT157" s="232" t="s">
        <v>72</v>
      </c>
      <c r="AU157" s="232" t="s">
        <v>78</v>
      </c>
      <c r="AY157" s="231" t="s">
        <v>134</v>
      </c>
      <c r="BK157" s="233">
        <f>SUM(BK158:BK159)</f>
        <v>0</v>
      </c>
    </row>
    <row r="158" s="2" customFormat="1" ht="16.5" customHeight="1">
      <c r="A158" s="37"/>
      <c r="B158" s="38"/>
      <c r="C158" s="236" t="s">
        <v>212</v>
      </c>
      <c r="D158" s="236" t="s">
        <v>136</v>
      </c>
      <c r="E158" s="237" t="s">
        <v>730</v>
      </c>
      <c r="F158" s="238" t="s">
        <v>731</v>
      </c>
      <c r="G158" s="239" t="s">
        <v>680</v>
      </c>
      <c r="H158" s="240">
        <v>1</v>
      </c>
      <c r="I158" s="241"/>
      <c r="J158" s="242">
        <f>ROUND(I158*H158,2)</f>
        <v>0</v>
      </c>
      <c r="K158" s="243"/>
      <c r="L158" s="43"/>
      <c r="M158" s="244" t="s">
        <v>1</v>
      </c>
      <c r="N158" s="245" t="s">
        <v>38</v>
      </c>
      <c r="O158" s="90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8" t="s">
        <v>681</v>
      </c>
      <c r="AT158" s="248" t="s">
        <v>136</v>
      </c>
      <c r="AU158" s="248" t="s">
        <v>82</v>
      </c>
      <c r="AY158" s="16" t="s">
        <v>134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6" t="s">
        <v>78</v>
      </c>
      <c r="BK158" s="249">
        <f>ROUND(I158*H158,2)</f>
        <v>0</v>
      </c>
      <c r="BL158" s="16" t="s">
        <v>681</v>
      </c>
      <c r="BM158" s="248" t="s">
        <v>732</v>
      </c>
    </row>
    <row r="159" s="2" customFormat="1">
      <c r="A159" s="37"/>
      <c r="B159" s="38"/>
      <c r="C159" s="39"/>
      <c r="D159" s="250" t="s">
        <v>141</v>
      </c>
      <c r="E159" s="39"/>
      <c r="F159" s="251" t="s">
        <v>733</v>
      </c>
      <c r="G159" s="39"/>
      <c r="H159" s="39"/>
      <c r="I159" s="144"/>
      <c r="J159" s="39"/>
      <c r="K159" s="39"/>
      <c r="L159" s="43"/>
      <c r="M159" s="252"/>
      <c r="N159" s="253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141</v>
      </c>
      <c r="AU159" s="16" t="s">
        <v>82</v>
      </c>
    </row>
    <row r="160" s="12" customFormat="1" ht="22.8" customHeight="1">
      <c r="A160" s="12"/>
      <c r="B160" s="220"/>
      <c r="C160" s="221"/>
      <c r="D160" s="222" t="s">
        <v>72</v>
      </c>
      <c r="E160" s="234" t="s">
        <v>734</v>
      </c>
      <c r="F160" s="234" t="s">
        <v>735</v>
      </c>
      <c r="G160" s="221"/>
      <c r="H160" s="221"/>
      <c r="I160" s="224"/>
      <c r="J160" s="235">
        <f>BK160</f>
        <v>0</v>
      </c>
      <c r="K160" s="221"/>
      <c r="L160" s="226"/>
      <c r="M160" s="227"/>
      <c r="N160" s="228"/>
      <c r="O160" s="228"/>
      <c r="P160" s="229">
        <f>SUM(P161:P162)</f>
        <v>0</v>
      </c>
      <c r="Q160" s="228"/>
      <c r="R160" s="229">
        <f>SUM(R161:R162)</f>
        <v>0</v>
      </c>
      <c r="S160" s="228"/>
      <c r="T160" s="230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1" t="s">
        <v>156</v>
      </c>
      <c r="AT160" s="232" t="s">
        <v>72</v>
      </c>
      <c r="AU160" s="232" t="s">
        <v>78</v>
      </c>
      <c r="AY160" s="231" t="s">
        <v>134</v>
      </c>
      <c r="BK160" s="233">
        <f>SUM(BK161:BK162)</f>
        <v>0</v>
      </c>
    </row>
    <row r="161" s="2" customFormat="1" ht="16.5" customHeight="1">
      <c r="A161" s="37"/>
      <c r="B161" s="38"/>
      <c r="C161" s="236" t="s">
        <v>8</v>
      </c>
      <c r="D161" s="236" t="s">
        <v>136</v>
      </c>
      <c r="E161" s="237" t="s">
        <v>736</v>
      </c>
      <c r="F161" s="238" t="s">
        <v>737</v>
      </c>
      <c r="G161" s="239" t="s">
        <v>685</v>
      </c>
      <c r="H161" s="240">
        <v>1</v>
      </c>
      <c r="I161" s="241"/>
      <c r="J161" s="242">
        <f>ROUND(I161*H161,2)</f>
        <v>0</v>
      </c>
      <c r="K161" s="243"/>
      <c r="L161" s="43"/>
      <c r="M161" s="244" t="s">
        <v>1</v>
      </c>
      <c r="N161" s="245" t="s">
        <v>38</v>
      </c>
      <c r="O161" s="90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8" t="s">
        <v>681</v>
      </c>
      <c r="AT161" s="248" t="s">
        <v>136</v>
      </c>
      <c r="AU161" s="248" t="s">
        <v>82</v>
      </c>
      <c r="AY161" s="16" t="s">
        <v>134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6" t="s">
        <v>78</v>
      </c>
      <c r="BK161" s="249">
        <f>ROUND(I161*H161,2)</f>
        <v>0</v>
      </c>
      <c r="BL161" s="16" t="s">
        <v>681</v>
      </c>
      <c r="BM161" s="248" t="s">
        <v>738</v>
      </c>
    </row>
    <row r="162" s="2" customFormat="1">
      <c r="A162" s="37"/>
      <c r="B162" s="38"/>
      <c r="C162" s="39"/>
      <c r="D162" s="250" t="s">
        <v>141</v>
      </c>
      <c r="E162" s="39"/>
      <c r="F162" s="251" t="s">
        <v>739</v>
      </c>
      <c r="G162" s="39"/>
      <c r="H162" s="39"/>
      <c r="I162" s="144"/>
      <c r="J162" s="39"/>
      <c r="K162" s="39"/>
      <c r="L162" s="43"/>
      <c r="M162" s="290"/>
      <c r="N162" s="291"/>
      <c r="O162" s="292"/>
      <c r="P162" s="292"/>
      <c r="Q162" s="292"/>
      <c r="R162" s="292"/>
      <c r="S162" s="292"/>
      <c r="T162" s="293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141</v>
      </c>
      <c r="AU162" s="16" t="s">
        <v>82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183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ZWWAuNfRv5mcsaAtIdx4BrlAbbyZPdOlJjUQUubFRb5ewodYi8XicOE/pairFPUxgzSSf1kfSTU23Bfkls3Mog==" hashValue="ucKiQp+VuvWlK4EPE2MxwqmpXoZfkKqjEFpg/cGGWnynFUYvFwzO3Up+HJRoyt9P4rby5t9pEl/5MA7rsMkzKQ==" algorithmName="SHA-512" password="CC35"/>
  <autoFilter ref="C123:K16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19"/>
    </row>
    <row r="4" s="1" customFormat="1" ht="24.96" customHeight="1">
      <c r="B4" s="19"/>
      <c r="C4" s="140" t="s">
        <v>740</v>
      </c>
      <c r="H4" s="19"/>
    </row>
    <row r="5" s="1" customFormat="1" ht="12" customHeight="1">
      <c r="B5" s="19"/>
      <c r="C5" s="294" t="s">
        <v>13</v>
      </c>
      <c r="D5" s="151" t="s">
        <v>14</v>
      </c>
      <c r="E5" s="1"/>
      <c r="F5" s="1"/>
      <c r="H5" s="19"/>
    </row>
    <row r="6" s="1" customFormat="1" ht="36.96" customHeight="1">
      <c r="B6" s="19"/>
      <c r="C6" s="295" t="s">
        <v>16</v>
      </c>
      <c r="D6" s="296" t="s">
        <v>17</v>
      </c>
      <c r="E6" s="1"/>
      <c r="F6" s="1"/>
      <c r="H6" s="19"/>
    </row>
    <row r="7" s="1" customFormat="1" ht="16.5" customHeight="1">
      <c r="B7" s="19"/>
      <c r="C7" s="142" t="s">
        <v>22</v>
      </c>
      <c r="D7" s="148" t="str">
        <f>'Rekapitulace stavby'!AN8</f>
        <v>24. 4. 2020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207"/>
      <c r="B9" s="297"/>
      <c r="C9" s="298" t="s">
        <v>54</v>
      </c>
      <c r="D9" s="299" t="s">
        <v>55</v>
      </c>
      <c r="E9" s="299" t="s">
        <v>121</v>
      </c>
      <c r="F9" s="300" t="s">
        <v>741</v>
      </c>
      <c r="G9" s="207"/>
      <c r="H9" s="297"/>
    </row>
    <row r="10" s="2" customFormat="1" ht="26.4" customHeight="1">
      <c r="A10" s="37"/>
      <c r="B10" s="43"/>
      <c r="C10" s="301" t="s">
        <v>742</v>
      </c>
      <c r="D10" s="301" t="s">
        <v>79</v>
      </c>
      <c r="E10" s="37"/>
      <c r="F10" s="37"/>
      <c r="G10" s="37"/>
      <c r="H10" s="43"/>
    </row>
    <row r="11" s="2" customFormat="1" ht="16.8" customHeight="1">
      <c r="A11" s="37"/>
      <c r="B11" s="43"/>
      <c r="C11" s="302" t="s">
        <v>85</v>
      </c>
      <c r="D11" s="303" t="s">
        <v>86</v>
      </c>
      <c r="E11" s="304" t="s">
        <v>87</v>
      </c>
      <c r="F11" s="305">
        <v>479</v>
      </c>
      <c r="G11" s="37"/>
      <c r="H11" s="43"/>
    </row>
    <row r="12" s="2" customFormat="1" ht="16.8" customHeight="1">
      <c r="A12" s="37"/>
      <c r="B12" s="43"/>
      <c r="C12" s="306" t="s">
        <v>85</v>
      </c>
      <c r="D12" s="306" t="s">
        <v>308</v>
      </c>
      <c r="E12" s="16" t="s">
        <v>1</v>
      </c>
      <c r="F12" s="307">
        <v>479</v>
      </c>
      <c r="G12" s="37"/>
      <c r="H12" s="43"/>
    </row>
    <row r="13" s="2" customFormat="1" ht="16.8" customHeight="1">
      <c r="A13" s="37"/>
      <c r="B13" s="43"/>
      <c r="C13" s="308" t="s">
        <v>743</v>
      </c>
      <c r="D13" s="37"/>
      <c r="E13" s="37"/>
      <c r="F13" s="37"/>
      <c r="G13" s="37"/>
      <c r="H13" s="43"/>
    </row>
    <row r="14" s="2" customFormat="1" ht="16.8" customHeight="1">
      <c r="A14" s="37"/>
      <c r="B14" s="43"/>
      <c r="C14" s="306" t="s">
        <v>304</v>
      </c>
      <c r="D14" s="306" t="s">
        <v>305</v>
      </c>
      <c r="E14" s="16" t="s">
        <v>87</v>
      </c>
      <c r="F14" s="307">
        <v>479</v>
      </c>
      <c r="G14" s="37"/>
      <c r="H14" s="43"/>
    </row>
    <row r="15" s="2" customFormat="1">
      <c r="A15" s="37"/>
      <c r="B15" s="43"/>
      <c r="C15" s="306" t="s">
        <v>185</v>
      </c>
      <c r="D15" s="306" t="s">
        <v>186</v>
      </c>
      <c r="E15" s="16" t="s">
        <v>187</v>
      </c>
      <c r="F15" s="307">
        <v>117.29600000000001</v>
      </c>
      <c r="G15" s="37"/>
      <c r="H15" s="43"/>
    </row>
    <row r="16" s="2" customFormat="1" ht="16.8" customHeight="1">
      <c r="A16" s="37"/>
      <c r="B16" s="43"/>
      <c r="C16" s="306" t="s">
        <v>194</v>
      </c>
      <c r="D16" s="306" t="s">
        <v>195</v>
      </c>
      <c r="E16" s="16" t="s">
        <v>87</v>
      </c>
      <c r="F16" s="307">
        <v>762.5</v>
      </c>
      <c r="G16" s="37"/>
      <c r="H16" s="43"/>
    </row>
    <row r="17" s="2" customFormat="1" ht="16.8" customHeight="1">
      <c r="A17" s="37"/>
      <c r="B17" s="43"/>
      <c r="C17" s="306" t="s">
        <v>294</v>
      </c>
      <c r="D17" s="306" t="s">
        <v>295</v>
      </c>
      <c r="E17" s="16" t="s">
        <v>87</v>
      </c>
      <c r="F17" s="307">
        <v>762.5</v>
      </c>
      <c r="G17" s="37"/>
      <c r="H17" s="43"/>
    </row>
    <row r="18" s="2" customFormat="1" ht="16.8" customHeight="1">
      <c r="A18" s="37"/>
      <c r="B18" s="43"/>
      <c r="C18" s="306" t="s">
        <v>299</v>
      </c>
      <c r="D18" s="306" t="s">
        <v>300</v>
      </c>
      <c r="E18" s="16" t="s">
        <v>87</v>
      </c>
      <c r="F18" s="307">
        <v>733.10000000000002</v>
      </c>
      <c r="G18" s="37"/>
      <c r="H18" s="43"/>
    </row>
    <row r="19" s="2" customFormat="1" ht="16.8" customHeight="1">
      <c r="A19" s="37"/>
      <c r="B19" s="43"/>
      <c r="C19" s="306" t="s">
        <v>310</v>
      </c>
      <c r="D19" s="306" t="s">
        <v>311</v>
      </c>
      <c r="E19" s="16" t="s">
        <v>87</v>
      </c>
      <c r="F19" s="307">
        <v>479</v>
      </c>
      <c r="G19" s="37"/>
      <c r="H19" s="43"/>
    </row>
    <row r="20" s="2" customFormat="1">
      <c r="A20" s="37"/>
      <c r="B20" s="43"/>
      <c r="C20" s="306" t="s">
        <v>314</v>
      </c>
      <c r="D20" s="306" t="s">
        <v>315</v>
      </c>
      <c r="E20" s="16" t="s">
        <v>87</v>
      </c>
      <c r="F20" s="307">
        <v>479</v>
      </c>
      <c r="G20" s="37"/>
      <c r="H20" s="43"/>
    </row>
    <row r="21" s="2" customFormat="1">
      <c r="A21" s="37"/>
      <c r="B21" s="43"/>
      <c r="C21" s="306" t="s">
        <v>318</v>
      </c>
      <c r="D21" s="306" t="s">
        <v>319</v>
      </c>
      <c r="E21" s="16" t="s">
        <v>87</v>
      </c>
      <c r="F21" s="307">
        <v>479</v>
      </c>
      <c r="G21" s="37"/>
      <c r="H21" s="43"/>
    </row>
    <row r="22" s="2" customFormat="1" ht="16.8" customHeight="1">
      <c r="A22" s="37"/>
      <c r="B22" s="43"/>
      <c r="C22" s="302" t="s">
        <v>89</v>
      </c>
      <c r="D22" s="303" t="s">
        <v>90</v>
      </c>
      <c r="E22" s="304" t="s">
        <v>87</v>
      </c>
      <c r="F22" s="305">
        <v>29.399999999999999</v>
      </c>
      <c r="G22" s="37"/>
      <c r="H22" s="43"/>
    </row>
    <row r="23" s="2" customFormat="1" ht="16.8" customHeight="1">
      <c r="A23" s="37"/>
      <c r="B23" s="43"/>
      <c r="C23" s="306" t="s">
        <v>1</v>
      </c>
      <c r="D23" s="306" t="s">
        <v>327</v>
      </c>
      <c r="E23" s="16" t="s">
        <v>1</v>
      </c>
      <c r="F23" s="307">
        <v>16.899999999999999</v>
      </c>
      <c r="G23" s="37"/>
      <c r="H23" s="43"/>
    </row>
    <row r="24" s="2" customFormat="1" ht="16.8" customHeight="1">
      <c r="A24" s="37"/>
      <c r="B24" s="43"/>
      <c r="C24" s="306" t="s">
        <v>1</v>
      </c>
      <c r="D24" s="306" t="s">
        <v>328</v>
      </c>
      <c r="E24" s="16" t="s">
        <v>1</v>
      </c>
      <c r="F24" s="307">
        <v>12.5</v>
      </c>
      <c r="G24" s="37"/>
      <c r="H24" s="43"/>
    </row>
    <row r="25" s="2" customFormat="1" ht="16.8" customHeight="1">
      <c r="A25" s="37"/>
      <c r="B25" s="43"/>
      <c r="C25" s="306" t="s">
        <v>89</v>
      </c>
      <c r="D25" s="306" t="s">
        <v>192</v>
      </c>
      <c r="E25" s="16" t="s">
        <v>1</v>
      </c>
      <c r="F25" s="307">
        <v>29.399999999999999</v>
      </c>
      <c r="G25" s="37"/>
      <c r="H25" s="43"/>
    </row>
    <row r="26" s="2" customFormat="1" ht="16.8" customHeight="1">
      <c r="A26" s="37"/>
      <c r="B26" s="43"/>
      <c r="C26" s="308" t="s">
        <v>743</v>
      </c>
      <c r="D26" s="37"/>
      <c r="E26" s="37"/>
      <c r="F26" s="37"/>
      <c r="G26" s="37"/>
      <c r="H26" s="43"/>
    </row>
    <row r="27" s="2" customFormat="1" ht="16.8" customHeight="1">
      <c r="A27" s="37"/>
      <c r="B27" s="43"/>
      <c r="C27" s="306" t="s">
        <v>323</v>
      </c>
      <c r="D27" s="306" t="s">
        <v>324</v>
      </c>
      <c r="E27" s="16" t="s">
        <v>87</v>
      </c>
      <c r="F27" s="307">
        <v>29.399999999999999</v>
      </c>
      <c r="G27" s="37"/>
      <c r="H27" s="43"/>
    </row>
    <row r="28" s="2" customFormat="1" ht="16.8" customHeight="1">
      <c r="A28" s="37"/>
      <c r="B28" s="43"/>
      <c r="C28" s="306" t="s">
        <v>194</v>
      </c>
      <c r="D28" s="306" t="s">
        <v>195</v>
      </c>
      <c r="E28" s="16" t="s">
        <v>87</v>
      </c>
      <c r="F28" s="307">
        <v>762.5</v>
      </c>
      <c r="G28" s="37"/>
      <c r="H28" s="43"/>
    </row>
    <row r="29" s="2" customFormat="1" ht="16.8" customHeight="1">
      <c r="A29" s="37"/>
      <c r="B29" s="43"/>
      <c r="C29" s="306" t="s">
        <v>294</v>
      </c>
      <c r="D29" s="306" t="s">
        <v>295</v>
      </c>
      <c r="E29" s="16" t="s">
        <v>87</v>
      </c>
      <c r="F29" s="307">
        <v>762.5</v>
      </c>
      <c r="G29" s="37"/>
      <c r="H29" s="43"/>
    </row>
    <row r="30" s="2" customFormat="1" ht="16.8" customHeight="1">
      <c r="A30" s="37"/>
      <c r="B30" s="43"/>
      <c r="C30" s="306" t="s">
        <v>330</v>
      </c>
      <c r="D30" s="306" t="s">
        <v>331</v>
      </c>
      <c r="E30" s="16" t="s">
        <v>87</v>
      </c>
      <c r="F30" s="307">
        <v>28.222000000000001</v>
      </c>
      <c r="G30" s="37"/>
      <c r="H30" s="43"/>
    </row>
    <row r="31" s="2" customFormat="1" ht="16.8" customHeight="1">
      <c r="A31" s="37"/>
      <c r="B31" s="43"/>
      <c r="C31" s="302" t="s">
        <v>96</v>
      </c>
      <c r="D31" s="303" t="s">
        <v>97</v>
      </c>
      <c r="E31" s="304" t="s">
        <v>98</v>
      </c>
      <c r="F31" s="305">
        <v>24.84</v>
      </c>
      <c r="G31" s="37"/>
      <c r="H31" s="43"/>
    </row>
    <row r="32" s="2" customFormat="1" ht="16.8" customHeight="1">
      <c r="A32" s="37"/>
      <c r="B32" s="43"/>
      <c r="C32" s="306" t="s">
        <v>96</v>
      </c>
      <c r="D32" s="306" t="s">
        <v>205</v>
      </c>
      <c r="E32" s="16" t="s">
        <v>1</v>
      </c>
      <c r="F32" s="307">
        <v>24.84</v>
      </c>
      <c r="G32" s="37"/>
      <c r="H32" s="43"/>
    </row>
    <row r="33" s="2" customFormat="1" ht="16.8" customHeight="1">
      <c r="A33" s="37"/>
      <c r="B33" s="43"/>
      <c r="C33" s="308" t="s">
        <v>743</v>
      </c>
      <c r="D33" s="37"/>
      <c r="E33" s="37"/>
      <c r="F33" s="37"/>
      <c r="G33" s="37"/>
      <c r="H33" s="43"/>
    </row>
    <row r="34" s="2" customFormat="1">
      <c r="A34" s="37"/>
      <c r="B34" s="43"/>
      <c r="C34" s="306" t="s">
        <v>200</v>
      </c>
      <c r="D34" s="306" t="s">
        <v>201</v>
      </c>
      <c r="E34" s="16" t="s">
        <v>187</v>
      </c>
      <c r="F34" s="307">
        <v>48.840000000000003</v>
      </c>
      <c r="G34" s="37"/>
      <c r="H34" s="43"/>
    </row>
    <row r="35" s="2" customFormat="1" ht="16.8" customHeight="1">
      <c r="A35" s="37"/>
      <c r="B35" s="43"/>
      <c r="C35" s="306" t="s">
        <v>236</v>
      </c>
      <c r="D35" s="306" t="s">
        <v>237</v>
      </c>
      <c r="E35" s="16" t="s">
        <v>187</v>
      </c>
      <c r="F35" s="307">
        <v>6.7069999999999999</v>
      </c>
      <c r="G35" s="37"/>
      <c r="H35" s="43"/>
    </row>
    <row r="36" s="2" customFormat="1" ht="16.8" customHeight="1">
      <c r="A36" s="37"/>
      <c r="B36" s="43"/>
      <c r="C36" s="306" t="s">
        <v>288</v>
      </c>
      <c r="D36" s="306" t="s">
        <v>289</v>
      </c>
      <c r="E36" s="16" t="s">
        <v>187</v>
      </c>
      <c r="F36" s="307">
        <v>1.49</v>
      </c>
      <c r="G36" s="37"/>
      <c r="H36" s="43"/>
    </row>
    <row r="37" s="2" customFormat="1">
      <c r="A37" s="37"/>
      <c r="B37" s="43"/>
      <c r="C37" s="306" t="s">
        <v>368</v>
      </c>
      <c r="D37" s="306" t="s">
        <v>369</v>
      </c>
      <c r="E37" s="16" t="s">
        <v>98</v>
      </c>
      <c r="F37" s="307">
        <v>24.84</v>
      </c>
      <c r="G37" s="37"/>
      <c r="H37" s="43"/>
    </row>
    <row r="38" s="2" customFormat="1" ht="16.8" customHeight="1">
      <c r="A38" s="37"/>
      <c r="B38" s="43"/>
      <c r="C38" s="306" t="s">
        <v>373</v>
      </c>
      <c r="D38" s="306" t="s">
        <v>374</v>
      </c>
      <c r="E38" s="16" t="s">
        <v>375</v>
      </c>
      <c r="F38" s="307">
        <v>25.088000000000001</v>
      </c>
      <c r="G38" s="37"/>
      <c r="H38" s="43"/>
    </row>
    <row r="39" s="2" customFormat="1" ht="16.8" customHeight="1">
      <c r="A39" s="37"/>
      <c r="B39" s="43"/>
      <c r="C39" s="302" t="s">
        <v>93</v>
      </c>
      <c r="D39" s="303" t="s">
        <v>94</v>
      </c>
      <c r="E39" s="304" t="s">
        <v>87</v>
      </c>
      <c r="F39" s="305">
        <v>254.09999999999999</v>
      </c>
      <c r="G39" s="37"/>
      <c r="H39" s="43"/>
    </row>
    <row r="40" s="2" customFormat="1" ht="16.8" customHeight="1">
      <c r="A40" s="37"/>
      <c r="B40" s="43"/>
      <c r="C40" s="306" t="s">
        <v>1</v>
      </c>
      <c r="D40" s="306" t="s">
        <v>346</v>
      </c>
      <c r="E40" s="16" t="s">
        <v>1</v>
      </c>
      <c r="F40" s="307">
        <v>93.400000000000006</v>
      </c>
      <c r="G40" s="37"/>
      <c r="H40" s="43"/>
    </row>
    <row r="41" s="2" customFormat="1" ht="16.8" customHeight="1">
      <c r="A41" s="37"/>
      <c r="B41" s="43"/>
      <c r="C41" s="306" t="s">
        <v>1</v>
      </c>
      <c r="D41" s="306" t="s">
        <v>347</v>
      </c>
      <c r="E41" s="16" t="s">
        <v>1</v>
      </c>
      <c r="F41" s="307">
        <v>88.299999999999997</v>
      </c>
      <c r="G41" s="37"/>
      <c r="H41" s="43"/>
    </row>
    <row r="42" s="2" customFormat="1" ht="16.8" customHeight="1">
      <c r="A42" s="37"/>
      <c r="B42" s="43"/>
      <c r="C42" s="306" t="s">
        <v>1</v>
      </c>
      <c r="D42" s="306" t="s">
        <v>348</v>
      </c>
      <c r="E42" s="16" t="s">
        <v>1</v>
      </c>
      <c r="F42" s="307">
        <v>59.700000000000003</v>
      </c>
      <c r="G42" s="37"/>
      <c r="H42" s="43"/>
    </row>
    <row r="43" s="2" customFormat="1" ht="16.8" customHeight="1">
      <c r="A43" s="37"/>
      <c r="B43" s="43"/>
      <c r="C43" s="306" t="s">
        <v>1</v>
      </c>
      <c r="D43" s="306" t="s">
        <v>349</v>
      </c>
      <c r="E43" s="16" t="s">
        <v>1</v>
      </c>
      <c r="F43" s="307">
        <v>12.699999999999999</v>
      </c>
      <c r="G43" s="37"/>
      <c r="H43" s="43"/>
    </row>
    <row r="44" s="2" customFormat="1" ht="16.8" customHeight="1">
      <c r="A44" s="37"/>
      <c r="B44" s="43"/>
      <c r="C44" s="306" t="s">
        <v>93</v>
      </c>
      <c r="D44" s="306" t="s">
        <v>192</v>
      </c>
      <c r="E44" s="16" t="s">
        <v>1</v>
      </c>
      <c r="F44" s="307">
        <v>254.09999999999999</v>
      </c>
      <c r="G44" s="37"/>
      <c r="H44" s="43"/>
    </row>
    <row r="45" s="2" customFormat="1" ht="16.8" customHeight="1">
      <c r="A45" s="37"/>
      <c r="B45" s="43"/>
      <c r="C45" s="308" t="s">
        <v>743</v>
      </c>
      <c r="D45" s="37"/>
      <c r="E45" s="37"/>
      <c r="F45" s="37"/>
      <c r="G45" s="37"/>
      <c r="H45" s="43"/>
    </row>
    <row r="46" s="2" customFormat="1" ht="16.8" customHeight="1">
      <c r="A46" s="37"/>
      <c r="B46" s="43"/>
      <c r="C46" s="306" t="s">
        <v>342</v>
      </c>
      <c r="D46" s="306" t="s">
        <v>343</v>
      </c>
      <c r="E46" s="16" t="s">
        <v>87</v>
      </c>
      <c r="F46" s="307">
        <v>254.09999999999999</v>
      </c>
      <c r="G46" s="37"/>
      <c r="H46" s="43"/>
    </row>
    <row r="47" s="2" customFormat="1">
      <c r="A47" s="37"/>
      <c r="B47" s="43"/>
      <c r="C47" s="306" t="s">
        <v>185</v>
      </c>
      <c r="D47" s="306" t="s">
        <v>186</v>
      </c>
      <c r="E47" s="16" t="s">
        <v>187</v>
      </c>
      <c r="F47" s="307">
        <v>117.29600000000001</v>
      </c>
      <c r="G47" s="37"/>
      <c r="H47" s="43"/>
    </row>
    <row r="48" s="2" customFormat="1" ht="16.8" customHeight="1">
      <c r="A48" s="37"/>
      <c r="B48" s="43"/>
      <c r="C48" s="306" t="s">
        <v>194</v>
      </c>
      <c r="D48" s="306" t="s">
        <v>195</v>
      </c>
      <c r="E48" s="16" t="s">
        <v>87</v>
      </c>
      <c r="F48" s="307">
        <v>762.5</v>
      </c>
      <c r="G48" s="37"/>
      <c r="H48" s="43"/>
    </row>
    <row r="49" s="2" customFormat="1" ht="16.8" customHeight="1">
      <c r="A49" s="37"/>
      <c r="B49" s="43"/>
      <c r="C49" s="306" t="s">
        <v>294</v>
      </c>
      <c r="D49" s="306" t="s">
        <v>295</v>
      </c>
      <c r="E49" s="16" t="s">
        <v>87</v>
      </c>
      <c r="F49" s="307">
        <v>762.5</v>
      </c>
      <c r="G49" s="37"/>
      <c r="H49" s="43"/>
    </row>
    <row r="50" s="2" customFormat="1" ht="16.8" customHeight="1">
      <c r="A50" s="37"/>
      <c r="B50" s="43"/>
      <c r="C50" s="306" t="s">
        <v>299</v>
      </c>
      <c r="D50" s="306" t="s">
        <v>300</v>
      </c>
      <c r="E50" s="16" t="s">
        <v>87</v>
      </c>
      <c r="F50" s="307">
        <v>733.10000000000002</v>
      </c>
      <c r="G50" s="37"/>
      <c r="H50" s="43"/>
    </row>
    <row r="51" s="2" customFormat="1" ht="16.8" customHeight="1">
      <c r="A51" s="37"/>
      <c r="B51" s="43"/>
      <c r="C51" s="306" t="s">
        <v>351</v>
      </c>
      <c r="D51" s="306" t="s">
        <v>352</v>
      </c>
      <c r="E51" s="16" t="s">
        <v>87</v>
      </c>
      <c r="F51" s="307">
        <v>261.72300000000001</v>
      </c>
      <c r="G51" s="37"/>
      <c r="H51" s="43"/>
    </row>
    <row r="52" s="2" customFormat="1" ht="16.8" customHeight="1">
      <c r="A52" s="37"/>
      <c r="B52" s="43"/>
      <c r="C52" s="302" t="s">
        <v>100</v>
      </c>
      <c r="D52" s="303" t="s">
        <v>101</v>
      </c>
      <c r="E52" s="304" t="s">
        <v>87</v>
      </c>
      <c r="F52" s="305">
        <v>568</v>
      </c>
      <c r="G52" s="37"/>
      <c r="H52" s="43"/>
    </row>
    <row r="53" s="2" customFormat="1" ht="16.8" customHeight="1">
      <c r="A53" s="37"/>
      <c r="B53" s="43"/>
      <c r="C53" s="306" t="s">
        <v>1</v>
      </c>
      <c r="D53" s="306" t="s">
        <v>253</v>
      </c>
      <c r="E53" s="16" t="s">
        <v>1</v>
      </c>
      <c r="F53" s="307">
        <v>251</v>
      </c>
      <c r="G53" s="37"/>
      <c r="H53" s="43"/>
    </row>
    <row r="54" s="2" customFormat="1" ht="16.8" customHeight="1">
      <c r="A54" s="37"/>
      <c r="B54" s="43"/>
      <c r="C54" s="306" t="s">
        <v>1</v>
      </c>
      <c r="D54" s="306" t="s">
        <v>254</v>
      </c>
      <c r="E54" s="16" t="s">
        <v>1</v>
      </c>
      <c r="F54" s="307">
        <v>317</v>
      </c>
      <c r="G54" s="37"/>
      <c r="H54" s="43"/>
    </row>
    <row r="55" s="2" customFormat="1" ht="16.8" customHeight="1">
      <c r="A55" s="37"/>
      <c r="B55" s="43"/>
      <c r="C55" s="306" t="s">
        <v>100</v>
      </c>
      <c r="D55" s="306" t="s">
        <v>192</v>
      </c>
      <c r="E55" s="16" t="s">
        <v>1</v>
      </c>
      <c r="F55" s="307">
        <v>568</v>
      </c>
      <c r="G55" s="37"/>
      <c r="H55" s="43"/>
    </row>
    <row r="56" s="2" customFormat="1" ht="16.8" customHeight="1">
      <c r="A56" s="37"/>
      <c r="B56" s="43"/>
      <c r="C56" s="308" t="s">
        <v>743</v>
      </c>
      <c r="D56" s="37"/>
      <c r="E56" s="37"/>
      <c r="F56" s="37"/>
      <c r="G56" s="37"/>
      <c r="H56" s="43"/>
    </row>
    <row r="57" s="2" customFormat="1" ht="16.8" customHeight="1">
      <c r="A57" s="37"/>
      <c r="B57" s="43"/>
      <c r="C57" s="306" t="s">
        <v>249</v>
      </c>
      <c r="D57" s="306" t="s">
        <v>250</v>
      </c>
      <c r="E57" s="16" t="s">
        <v>87</v>
      </c>
      <c r="F57" s="307">
        <v>568</v>
      </c>
      <c r="G57" s="37"/>
      <c r="H57" s="43"/>
    </row>
    <row r="58" s="2" customFormat="1" ht="16.8" customHeight="1">
      <c r="A58" s="37"/>
      <c r="B58" s="43"/>
      <c r="C58" s="306" t="s">
        <v>277</v>
      </c>
      <c r="D58" s="306" t="s">
        <v>278</v>
      </c>
      <c r="E58" s="16" t="s">
        <v>87</v>
      </c>
      <c r="F58" s="307">
        <v>568</v>
      </c>
      <c r="G58" s="37"/>
      <c r="H58" s="43"/>
    </row>
    <row r="59" s="2" customFormat="1" ht="16.8" customHeight="1">
      <c r="A59" s="37"/>
      <c r="B59" s="43"/>
      <c r="C59" s="306" t="s">
        <v>255</v>
      </c>
      <c r="D59" s="306" t="s">
        <v>256</v>
      </c>
      <c r="E59" s="16" t="s">
        <v>87</v>
      </c>
      <c r="F59" s="307">
        <v>568</v>
      </c>
      <c r="G59" s="37"/>
      <c r="H59" s="43"/>
    </row>
    <row r="60" s="2" customFormat="1" ht="16.8" customHeight="1">
      <c r="A60" s="37"/>
      <c r="B60" s="43"/>
      <c r="C60" s="306" t="s">
        <v>266</v>
      </c>
      <c r="D60" s="306" t="s">
        <v>267</v>
      </c>
      <c r="E60" s="16" t="s">
        <v>187</v>
      </c>
      <c r="F60" s="307">
        <v>5.6799999999999997</v>
      </c>
      <c r="G60" s="37"/>
      <c r="H60" s="43"/>
    </row>
    <row r="61" s="2" customFormat="1" ht="16.8" customHeight="1">
      <c r="A61" s="37"/>
      <c r="B61" s="43"/>
      <c r="C61" s="306" t="s">
        <v>260</v>
      </c>
      <c r="D61" s="306" t="s">
        <v>261</v>
      </c>
      <c r="E61" s="16" t="s">
        <v>262</v>
      </c>
      <c r="F61" s="307">
        <v>8.5199999999999996</v>
      </c>
      <c r="G61" s="37"/>
      <c r="H61" s="43"/>
    </row>
    <row r="62" s="2" customFormat="1" ht="7.44" customHeight="1">
      <c r="A62" s="37"/>
      <c r="B62" s="181"/>
      <c r="C62" s="182"/>
      <c r="D62" s="182"/>
      <c r="E62" s="182"/>
      <c r="F62" s="182"/>
      <c r="G62" s="182"/>
      <c r="H62" s="43"/>
    </row>
    <row r="63" s="2" customFormat="1">
      <c r="A63" s="37"/>
      <c r="B63" s="37"/>
      <c r="C63" s="37"/>
      <c r="D63" s="37"/>
      <c r="E63" s="37"/>
      <c r="F63" s="37"/>
      <c r="G63" s="37"/>
      <c r="H63" s="37"/>
    </row>
  </sheetData>
  <sheetProtection sheet="1" formatColumns="0" formatRows="0" objects="1" scenarios="1" spinCount="100000" saltValue="c5aSWNwH/1iLYedj3eGPkTKTHgUDCAsVHE2l/5qsgQgDlFl8Sce7AeealdgaiXwIIbwtuxbCJ/s3pmMDeVncPQ==" hashValue="bD41dHqXPjgEfoPUdb2LQYB7rDiZSM+D9q0/OBMHwQ8rr+HkvOGtsQlvg2+I1M9uvzQX2Bd/6vKBO3l0ibDUP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LAPTOP-1HLKIQ53\Dudik</dc:creator>
  <cp:lastModifiedBy>LAPTOP-1HLKIQ53\Dudik</cp:lastModifiedBy>
  <dcterms:created xsi:type="dcterms:W3CDTF">2020-04-24T20:17:29Z</dcterms:created>
  <dcterms:modified xsi:type="dcterms:W3CDTF">2020-04-24T20:17:34Z</dcterms:modified>
</cp:coreProperties>
</file>